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banco de oferente 2020 -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1" i="12" l="1"/>
  <c r="N130" i="12"/>
  <c r="N129" i="12"/>
  <c r="N128" i="12"/>
  <c r="N127" i="12"/>
  <c r="N126" i="12"/>
  <c r="N125" i="12"/>
  <c r="N12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<sst xmlns="http://schemas.openxmlformats.org/spreadsheetml/2006/main" count="3419" uniqueCount="2718">
  <si>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</si>
  <si>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</si>
  <si>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</si>
  <si>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</si>
  <si>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</si>
  <si>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</si>
  <si>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</si>
  <si>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</si>
  <si>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</si>
  <si>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</si>
  <si>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</si>
  <si>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</si>
  <si>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</si>
  <si>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</si>
  <si>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</si>
  <si>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</si>
  <si>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</si>
  <si>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</si>
  <si>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</si>
  <si>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</si>
  <si>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</si>
  <si>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</si>
  <si>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</si>
  <si>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</si>
  <si>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</si>
  <si>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</si>
  <si>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</si>
  <si>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</si>
  <si>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</si>
  <si>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</si>
  <si>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</si>
  <si>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</si>
  <si>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</si>
  <si>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</si>
  <si>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</si>
  <si>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</si>
  <si>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</si>
  <si>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</si>
  <si>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</si>
  <si>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</si>
  <si>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</si>
  <si>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</si>
  <si>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</si>
  <si>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</si>
  <si>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</si>
  <si>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</si>
  <si>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</si>
  <si>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</si>
  <si>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</si>
  <si>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</si>
  <si>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</si>
  <si>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</si>
  <si>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</si>
  <si>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</si>
  <si>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</si>
  <si>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</si>
  <si>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</si>
  <si>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</si>
  <si>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</si>
  <si>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</si>
  <si>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</si>
  <si>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</si>
  <si>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</si>
  <si>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</si>
  <si>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</si>
  <si>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</si>
  <si>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</si>
  <si>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</si>
  <si>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</si>
  <si>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</si>
  <si>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</si>
  <si>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</si>
  <si>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</si>
  <si>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</si>
  <si>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</si>
  <si>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</si>
  <si>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</si>
  <si>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</si>
  <si>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</si>
  <si>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</si>
  <si>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</si>
  <si>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</si>
  <si>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</si>
  <si>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</si>
  <si>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</si>
  <si>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</si>
  <si>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</si>
  <si>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</si>
  <si>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</si>
  <si>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</si>
  <si>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</si>
  <si>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</si>
  <si>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</si>
  <si>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</si>
  <si>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</si>
  <si>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</si>
  <si>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</si>
  <si>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</si>
  <si>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</si>
  <si>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</si>
  <si>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</si>
  <si>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</si>
  <si>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</si>
  <si>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</si>
  <si>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</si>
  <si>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</si>
  <si>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</si>
  <si>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</si>
  <si>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</si>
  <si>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</si>
  <si>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</si>
  <si>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</si>
  <si>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</si>
  <si>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</si>
  <si>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</si>
  <si>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</si>
  <si>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</si>
  <si>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</si>
  <si>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</si>
  <si>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</si>
  <si>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</si>
  <si>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</si>
  <si>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</si>
  <si>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</si>
  <si>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</si>
  <si>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</si>
  <si>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</si>
  <si>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</si>
  <si>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</si>
  <si>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</si>
  <si>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</si>
  <si>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</si>
  <si>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</si>
  <si>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</si>
  <si>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</si>
  <si>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</si>
  <si>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</si>
  <si>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</si>
  <si>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</si>
  <si>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</si>
  <si>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</si>
  <si>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</si>
  <si>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</si>
  <si>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</si>
  <si>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</si>
  <si>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</si>
  <si>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</si>
  <si>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</si>
  <si>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</si>
  <si>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</si>
  <si>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</si>
  <si>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</si>
  <si>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</si>
  <si>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</si>
  <si>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</si>
  <si>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</si>
  <si>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</si>
  <si>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</si>
  <si>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</si>
  <si>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</si>
  <si>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</si>
  <si>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</si>
  <si>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</si>
  <si>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</si>
  <si>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</si>
  <si>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</si>
  <si>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</si>
  <si>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</si>
  <si>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</si>
  <si>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</si>
  <si>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</si>
  <si>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</si>
  <si>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</si>
  <si>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</si>
  <si>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</si>
  <si>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</si>
  <si>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</si>
  <si>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</si>
  <si>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</si>
  <si>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</si>
  <si>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</si>
  <si>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</si>
  <si>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</si>
  <si>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</si>
  <si>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</si>
  <si>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</si>
  <si>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</si>
  <si>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</si>
  <si>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</si>
  <si>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</si>
  <si>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</si>
  <si>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</si>
  <si>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</si>
  <si>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</si>
  <si>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</si>
  <si>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</si>
  <si>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</si>
  <si>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</si>
  <si>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</si>
  <si>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</si>
  <si>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</si>
  <si>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</si>
  <si>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</si>
  <si>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</si>
  <si>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</si>
  <si>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</si>
  <si>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</si>
  <si>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</si>
  <si>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</si>
  <si>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</si>
  <si>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</si>
  <si>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</si>
  <si>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</si>
  <si>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</si>
  <si>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</si>
  <si>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</si>
  <si>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</si>
  <si>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</si>
  <si>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</si>
  <si>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</si>
  <si>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</si>
  <si>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</si>
  <si>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</si>
  <si>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</si>
  <si>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</si>
  <si>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</si>
  <si>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</si>
  <si>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</si>
  <si>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</si>
  <si>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</si>
  <si>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</si>
  <si>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</si>
  <si>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</si>
  <si>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</si>
  <si>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</si>
  <si>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</si>
  <si>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</si>
  <si>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</si>
  <si>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</si>
  <si>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</si>
  <si>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</si>
  <si>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</si>
  <si>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</si>
  <si>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</si>
  <si>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</si>
  <si>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</si>
  <si>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</si>
  <si>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</si>
  <si>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</si>
  <si>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</si>
  <si>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</si>
  <si>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</si>
  <si>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</si>
  <si>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</si>
  <si>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</si>
  <si>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</si>
  <si>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</si>
  <si>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</si>
  <si>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</si>
  <si>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</si>
  <si>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</si>
  <si>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</si>
  <si>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</si>
  <si>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</si>
  <si>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</si>
  <si>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</si>
  <si>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</si>
  <si>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</si>
  <si>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</si>
  <si>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</si>
  <si>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</si>
  <si>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</si>
  <si>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</si>
  <si>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</si>
  <si>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</si>
  <si>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</si>
  <si>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</si>
  <si>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</si>
  <si>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</si>
  <si>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</si>
  <si>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</si>
  <si>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</si>
  <si>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</si>
  <si>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</si>
  <si>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</si>
  <si>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</si>
  <si>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</si>
  <si>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</si>
  <si>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</si>
  <si>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</si>
  <si>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</si>
  <si>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</si>
  <si>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</si>
  <si>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</si>
  <si>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</si>
  <si>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</si>
  <si>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</si>
  <si>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</si>
  <si>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</si>
  <si>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</si>
  <si>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</si>
  <si>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</si>
  <si>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</si>
  <si>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</si>
  <si>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</si>
  <si>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</si>
  <si>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</si>
  <si>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</si>
  <si>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</si>
  <si>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</si>
  <si>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</si>
  <si>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</si>
  <si>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</si>
  <si>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</si>
  <si>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</si>
  <si>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</si>
  <si>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</si>
  <si>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</si>
  <si>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</si>
  <si>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</si>
  <si>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</si>
  <si>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</si>
  <si>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</si>
  <si>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</si>
  <si>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</si>
  <si>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</si>
  <si>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</si>
  <si>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</si>
  <si>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</si>
  <si>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</si>
  <si>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</si>
  <si>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</si>
  <si>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</si>
  <si>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</si>
  <si>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</si>
  <si>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</si>
  <si>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</si>
  <si>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</si>
  <si>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</si>
  <si>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</si>
  <si>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</si>
  <si>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</si>
  <si>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</si>
  <si>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</si>
  <si>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</si>
  <si>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</si>
  <si>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</si>
  <si>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</si>
  <si>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</si>
  <si>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</si>
  <si>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</si>
  <si>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</si>
  <si>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</si>
  <si>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</si>
  <si>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</si>
  <si>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</si>
  <si>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</si>
  <si>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</si>
  <si>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</si>
  <si>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</si>
  <si>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</si>
  <si>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</si>
  <si>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</si>
  <si>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</si>
  <si>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</si>
  <si>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</si>
  <si>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</si>
  <si>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</si>
  <si>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</si>
  <si>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</si>
  <si>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</si>
  <si>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</si>
  <si>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</si>
  <si>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</si>
  <si>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</si>
  <si>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</si>
  <si>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</si>
  <si>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</si>
  <si>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</si>
  <si>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</si>
  <si>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</si>
  <si>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</si>
  <si>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</si>
  <si>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</si>
  <si>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</si>
  <si>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</si>
  <si>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</si>
  <si>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</si>
  <si>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</si>
  <si>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</si>
  <si>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</si>
  <si>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</si>
  <si>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</si>
  <si>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</si>
  <si>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</si>
  <si>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</si>
  <si>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</si>
  <si>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</si>
  <si>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</si>
  <si>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</si>
  <si>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</si>
  <si>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</si>
  <si>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</si>
  <si>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</si>
  <si>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</si>
  <si>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</si>
  <si>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</si>
  <si>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</si>
  <si>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</si>
  <si>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</si>
  <si>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</si>
  <si>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</si>
  <si>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</si>
  <si>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</si>
  <si>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</si>
  <si>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</si>
  <si>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</si>
  <si>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</si>
  <si>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</si>
  <si>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</si>
  <si>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</si>
  <si>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</si>
  <si>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</si>
  <si>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</si>
  <si>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</si>
  <si>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</si>
  <si>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</si>
  <si>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</si>
  <si>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</si>
  <si>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</si>
  <si>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</si>
  <si>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</si>
  <si>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</si>
  <si>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</si>
  <si>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</si>
  <si>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</si>
  <si>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</si>
  <si>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</si>
  <si>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</si>
  <si>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</si>
  <si>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</si>
  <si>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</si>
  <si>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</si>
  <si>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</si>
  <si>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</si>
  <si>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</si>
  <si>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</si>
  <si>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</si>
  <si>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</si>
  <si>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</si>
  <si>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</si>
  <si>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</si>
  <si>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</si>
  <si>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</si>
  <si>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</si>
  <si>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</si>
  <si>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</si>
  <si>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</si>
  <si>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</si>
  <si>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</si>
  <si>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</si>
  <si>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</si>
  <si>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</si>
  <si>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</si>
  <si>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</si>
  <si>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</si>
  <si>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</si>
  <si>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</si>
  <si>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</si>
  <si>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</si>
  <si>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</si>
  <si>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</si>
  <si>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</si>
  <si>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</si>
  <si>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</si>
  <si>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</si>
  <si>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</si>
  <si>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</si>
  <si>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</si>
  <si>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</si>
  <si>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</si>
  <si>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</si>
  <si>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</si>
  <si>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</si>
  <si>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</si>
  <si>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</si>
  <si>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</si>
  <si>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</si>
  <si>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</si>
  <si>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</si>
  <si>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</si>
  <si>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</si>
  <si>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</si>
  <si>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</si>
  <si>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</si>
  <si>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</si>
  <si>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</si>
  <si>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</si>
  <si>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</si>
  <si>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</si>
  <si>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</si>
  <si>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</si>
  <si>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</si>
  <si>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</si>
  <si>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</si>
  <si>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</si>
  <si>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</si>
  <si>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</si>
  <si>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</si>
  <si>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</si>
  <si>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</si>
  <si>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</si>
  <si>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</si>
  <si>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</si>
  <si>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</si>
  <si>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</si>
  <si>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</si>
  <si>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</si>
  <si>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</si>
  <si>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</si>
  <si>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</si>
  <si>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</si>
  <si>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</si>
  <si>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</si>
  <si>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</si>
  <si>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</si>
  <si>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</si>
  <si>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</si>
  <si>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</si>
  <si>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</si>
  <si>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</si>
  <si>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</si>
  <si>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</si>
  <si>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</si>
  <si>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</si>
  <si>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</si>
  <si>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</si>
  <si>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</si>
  <si>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</si>
  <si>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</si>
  <si>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</si>
  <si>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</si>
  <si>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</si>
  <si>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</si>
  <si>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</si>
  <si>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</si>
  <si>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</si>
  <si>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</si>
  <si>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</si>
  <si>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</si>
  <si>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</si>
  <si>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</si>
  <si>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</si>
  <si>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</si>
  <si>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</si>
  <si>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</si>
  <si>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</si>
  <si>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</si>
  <si>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</si>
  <si>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</si>
  <si>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</si>
  <si>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</si>
  <si>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</si>
  <si>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</si>
  <si>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</si>
  <si>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</si>
  <si>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</si>
  <si>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</si>
  <si>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</si>
  <si>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</si>
  <si>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</si>
  <si>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</si>
  <si>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</si>
  <si>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</si>
  <si>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</si>
  <si>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</si>
  <si>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</si>
  <si>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</si>
  <si>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</si>
  <si>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</si>
  <si>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</si>
  <si>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</si>
  <si>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</si>
  <si>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</si>
  <si>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</si>
  <si>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</si>
  <si>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</si>
  <si>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</si>
  <si>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</si>
  <si>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</si>
  <si>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</si>
  <si>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</si>
  <si>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</si>
  <si>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</si>
  <si>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</si>
  <si>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</si>
  <si>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</si>
  <si>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</si>
  <si>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</si>
  <si>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</si>
  <si>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</si>
  <si>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</si>
  <si>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</si>
  <si>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</si>
  <si>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</si>
  <si>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</si>
  <si>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</si>
  <si>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</si>
  <si>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</si>
  <si>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</si>
  <si>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</si>
  <si>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</si>
  <si>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</si>
  <si>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</si>
  <si>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</si>
  <si>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</si>
  <si>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</si>
  <si>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</si>
  <si>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</si>
  <si>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</si>
  <si>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</si>
  <si>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</si>
  <si>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</si>
  <si>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</si>
  <si>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</si>
  <si>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</si>
  <si>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</si>
  <si>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</si>
  <si>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</si>
  <si>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</si>
  <si>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</si>
  <si>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</si>
  <si>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</si>
  <si>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</si>
  <si>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</si>
  <si>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</si>
  <si>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</si>
  <si>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</si>
  <si>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</si>
  <si>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</si>
  <si>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</si>
  <si>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</si>
  <si>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</si>
  <si>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</si>
  <si>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</si>
  <si>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</si>
  <si>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</si>
  <si>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</si>
  <si>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</si>
  <si>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</si>
  <si>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</si>
  <si>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</si>
  <si>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</si>
  <si>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</si>
  <si>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</si>
  <si>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</si>
  <si>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</si>
  <si>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</si>
  <si>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</si>
  <si>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</si>
  <si>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</si>
  <si>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</si>
  <si>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</si>
  <si>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</si>
  <si>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</si>
  <si>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</si>
  <si>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</si>
  <si>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</si>
  <si>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</si>
  <si>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</si>
  <si>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</si>
  <si>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</si>
  <si>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</si>
  <si>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</si>
  <si>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</si>
  <si>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</si>
  <si>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</si>
  <si>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</si>
  <si>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</si>
  <si>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</si>
  <si>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</si>
  <si>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</si>
  <si>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</si>
  <si>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</si>
  <si>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</si>
  <si>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</si>
  <si>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</si>
  <si>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</si>
  <si>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</si>
  <si>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</si>
  <si>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</si>
  <si>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</si>
  <si>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</si>
  <si>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</si>
  <si>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</si>
  <si>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</si>
  <si>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</si>
  <si>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</si>
  <si>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</si>
  <si>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</si>
  <si>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</si>
  <si>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</si>
  <si>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</si>
  <si>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</si>
  <si>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</si>
  <si>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</si>
  <si>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</si>
  <si>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</si>
  <si>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</si>
  <si>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</si>
  <si>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</si>
  <si>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</si>
  <si>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</si>
  <si>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</si>
  <si>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</si>
  <si>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</si>
  <si>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</si>
  <si>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</si>
  <si>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</si>
  <si>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</si>
  <si>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</si>
  <si>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</si>
  <si>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</si>
  <si>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</si>
  <si>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</si>
  <si>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</si>
  <si>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</si>
  <si>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</si>
  <si>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</si>
  <si>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</si>
  <si>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</si>
  <si>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</si>
  <si>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</si>
  <si>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</si>
  <si>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</si>
  <si>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</si>
  <si>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</si>
  <si>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</si>
  <si>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</si>
  <si>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</si>
  <si>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</si>
  <si>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</si>
  <si>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</si>
  <si>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</si>
  <si>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</si>
  <si>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</si>
  <si>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</si>
  <si>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</si>
  <si>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</si>
  <si>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</si>
  <si>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</si>
  <si>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</si>
  <si>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</si>
  <si>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</si>
  <si>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</si>
  <si>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</si>
  <si>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</si>
  <si>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</si>
  <si>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</si>
  <si>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</si>
  <si>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</si>
  <si>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</si>
  <si>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</si>
  <si>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</si>
  <si>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</si>
  <si>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</si>
  <si>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</si>
  <si>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</si>
  <si>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</si>
  <si>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</si>
  <si>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</si>
  <si>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</si>
  <si>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</si>
  <si>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</si>
  <si>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</si>
  <si>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</si>
  <si>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</si>
  <si>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</si>
  <si>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</si>
  <si>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</si>
  <si>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</si>
  <si>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</si>
  <si>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</si>
  <si>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</si>
  <si>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</si>
  <si>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</si>
  <si>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</si>
  <si>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</si>
  <si>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</si>
  <si>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</si>
  <si>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</si>
  <si>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</si>
  <si>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</si>
  <si>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</si>
  <si>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</si>
  <si>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</si>
  <si>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</si>
  <si>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</si>
  <si>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</si>
  <si>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</si>
  <si>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</si>
  <si>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</si>
  <si>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</si>
  <si>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</si>
  <si>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</si>
  <si>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</si>
  <si>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</si>
  <si>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</si>
  <si>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</si>
  <si>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</si>
  <si>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</si>
  <si>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</si>
  <si>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</si>
  <si>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</si>
  <si>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</si>
  <si>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</si>
  <si>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</si>
  <si>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</si>
  <si>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</si>
  <si>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</si>
  <si>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</si>
  <si>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</si>
  <si>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</si>
  <si>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</si>
  <si>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</si>
  <si>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</si>
  <si>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</si>
  <si>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</si>
  <si>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</si>
  <si>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</si>
  <si>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</si>
  <si>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</si>
  <si>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</si>
  <si>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</si>
  <si>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</si>
  <si>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</si>
  <si>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</si>
  <si>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</si>
  <si>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</si>
  <si>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</si>
  <si>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</si>
  <si>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</si>
  <si>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</si>
  <si>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</si>
  <si>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</si>
  <si>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</si>
  <si>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</si>
  <si>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</si>
  <si>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</si>
  <si>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</si>
  <si>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</si>
  <si>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</si>
  <si>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</si>
  <si>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</si>
  <si>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</si>
  <si>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</si>
  <si>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</si>
  <si>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</si>
  <si>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</si>
  <si>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</si>
  <si>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</si>
  <si>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</si>
  <si>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</si>
  <si>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</si>
  <si>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</si>
  <si>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</si>
  <si>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</si>
  <si>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</si>
  <si>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</si>
  <si>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</si>
  <si>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</si>
  <si>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</si>
  <si>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</si>
  <si>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</si>
  <si>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</si>
  <si>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</si>
  <si>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</si>
  <si>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</si>
  <si>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</si>
  <si>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</si>
  <si>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</si>
  <si>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</si>
  <si>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</si>
  <si>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</si>
  <si>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</si>
  <si>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</si>
  <si>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</si>
  <si>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</si>
  <si>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</si>
  <si>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</si>
  <si>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</si>
  <si>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</si>
  <si>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</si>
  <si>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</si>
  <si>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</si>
  <si>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</si>
  <si>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</si>
  <si>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</si>
  <si>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</si>
  <si>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</si>
  <si>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</si>
  <si>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</si>
  <si>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</si>
  <si>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</si>
  <si>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</si>
  <si>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</si>
  <si>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</si>
  <si>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</si>
  <si>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</si>
  <si>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</si>
  <si>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</si>
  <si>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</si>
  <si>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</si>
  <si>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</si>
  <si>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</si>
  <si>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</si>
  <si>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</si>
  <si>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</si>
  <si>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</si>
  <si>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</si>
  <si>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</si>
  <si>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</si>
  <si>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</si>
  <si>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</si>
  <si>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</si>
  <si>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</si>
  <si>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</si>
  <si>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</si>
  <si>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</si>
  <si>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</si>
  <si>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</si>
  <si>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</si>
  <si>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</si>
  <si>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</si>
  <si>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</si>
  <si>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</si>
  <si>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</si>
  <si>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</si>
  <si>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</si>
  <si>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</si>
  <si>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</si>
  <si>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</si>
  <si>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</si>
  <si>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</si>
  <si>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</si>
  <si>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</si>
  <si>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</si>
  <si>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</si>
  <si>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</si>
  <si>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</si>
  <si>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</si>
  <si>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</si>
  <si>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</si>
  <si>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</si>
  <si>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</si>
  <si>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</si>
  <si>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</si>
  <si>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</si>
  <si>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</si>
  <si>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</si>
  <si>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</si>
  <si>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</si>
  <si>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</si>
  <si>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</si>
  <si>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</si>
  <si>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</si>
  <si>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</si>
  <si>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</si>
  <si>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</si>
  <si>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</si>
  <si>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</si>
  <si>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</si>
  <si>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</si>
  <si>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</si>
  <si>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</si>
  <si>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</si>
  <si>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</si>
  <si>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</si>
  <si>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</si>
  <si>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</si>
  <si>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</si>
  <si>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</si>
  <si>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</si>
  <si>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</si>
  <si>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</si>
  <si>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</si>
  <si>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</si>
  <si>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</si>
  <si>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</si>
  <si>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</si>
  <si>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</si>
  <si>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</si>
  <si>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</si>
  <si>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</si>
  <si>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</si>
  <si>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</si>
  <si>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</si>
  <si>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</si>
  <si>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</si>
  <si>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</si>
  <si>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</si>
  <si>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</si>
  <si>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</si>
  <si>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</si>
  <si>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</si>
  <si>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</si>
  <si>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</si>
  <si>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</si>
  <si>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</si>
  <si>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</si>
  <si>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</si>
  <si>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</si>
  <si>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</si>
  <si>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</si>
  <si>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</si>
  <si>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</si>
  <si>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</si>
  <si>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</si>
  <si>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</si>
  <si>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</si>
  <si>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</si>
  <si>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</si>
  <si>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</si>
  <si>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</si>
  <si>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</si>
  <si>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</si>
  <si>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</si>
  <si>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</si>
  <si>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</si>
  <si>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</si>
  <si>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</si>
  <si>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</si>
  <si>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</si>
  <si>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</si>
  <si>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</si>
  <si>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</si>
  <si>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</si>
  <si>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</si>
  <si>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</si>
  <si>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</si>
  <si>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</si>
  <si>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</si>
  <si>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</si>
  <si>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</si>
  <si>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</si>
  <si>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</si>
  <si>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</si>
  <si>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</si>
  <si>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</si>
  <si>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</si>
  <si>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</si>
  <si>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</si>
  <si>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</si>
  <si>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</si>
  <si>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</si>
  <si>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</si>
  <si>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</si>
  <si>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</si>
  <si>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</si>
  <si>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</si>
  <si>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</si>
  <si>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</si>
  <si>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</si>
  <si>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</si>
  <si>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</si>
  <si>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</si>
  <si>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</si>
  <si>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</si>
  <si>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</si>
  <si>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</si>
  <si>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</si>
  <si>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</si>
  <si>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</si>
  <si>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</si>
  <si>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</si>
  <si>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</si>
  <si>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</si>
  <si>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</si>
  <si>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</si>
  <si>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</si>
  <si>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</si>
  <si>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</si>
  <si>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</si>
  <si>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</si>
  <si>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</si>
  <si>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</si>
  <si>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</si>
  <si>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</si>
  <si>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</si>
  <si>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</si>
  <si>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</si>
  <si>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</si>
  <si>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</si>
  <si>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</si>
  <si>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</si>
  <si>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</si>
  <si>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</si>
  <si>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</si>
  <si>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</si>
  <si>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</si>
  <si>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</si>
  <si>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</si>
  <si>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</si>
  <si>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</si>
  <si>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</si>
  <si>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</si>
  <si>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</si>
  <si>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</si>
  <si>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</si>
  <si>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</si>
  <si>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</si>
  <si>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</si>
  <si>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</si>
  <si>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</si>
  <si>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</si>
  <si>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</si>
  <si>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</si>
  <si>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</si>
  <si>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</si>
  <si>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</si>
  <si>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</si>
  <si>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</si>
  <si>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</si>
  <si>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</si>
  <si>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</si>
  <si>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</si>
  <si>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</si>
  <si>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</si>
  <si>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</si>
  <si>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</si>
  <si>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</si>
  <si>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</si>
  <si>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</si>
  <si>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</si>
  <si>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</si>
  <si>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</si>
  <si>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</si>
  <si>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</si>
  <si>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</si>
  <si>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</si>
  <si>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</si>
  <si>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</si>
  <si>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</si>
  <si>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</si>
  <si>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</si>
  <si>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</si>
  <si>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</si>
  <si>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</si>
  <si>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</si>
  <si>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</si>
  <si>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</si>
  <si>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</si>
  <si>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</si>
  <si>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</si>
  <si>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</si>
  <si>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</si>
  <si>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</si>
  <si>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</si>
  <si>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</si>
  <si>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</si>
  <si>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</si>
  <si>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</si>
  <si>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</si>
  <si>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</si>
  <si>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</si>
  <si>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</si>
  <si>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</si>
  <si>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</si>
  <si>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</si>
  <si>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</si>
  <si>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</si>
  <si>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</si>
  <si>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</si>
  <si>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</si>
  <si>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</si>
  <si>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</si>
  <si>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</si>
  <si>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</si>
  <si>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</si>
  <si>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</si>
  <si>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</si>
  <si>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</si>
  <si>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</si>
  <si>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</si>
  <si>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</si>
  <si>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</si>
  <si>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</si>
  <si>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</si>
  <si>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</si>
  <si>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</si>
  <si>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</si>
  <si>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</si>
  <si>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</si>
  <si>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</si>
  <si>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</si>
  <si>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</si>
  <si>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</si>
  <si>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</si>
  <si>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</si>
  <si>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</si>
  <si>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</si>
  <si>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</si>
  <si>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</si>
  <si>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</si>
  <si>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</si>
  <si>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</si>
  <si>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</si>
  <si>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</si>
  <si>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</si>
  <si>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</si>
  <si>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</si>
  <si>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</si>
  <si>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</si>
  <si>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</si>
  <si>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</si>
  <si>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</si>
  <si>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</si>
  <si>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</si>
  <si>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</si>
  <si>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</si>
  <si>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</si>
  <si>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</si>
  <si>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</si>
  <si>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</si>
  <si>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</si>
  <si>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</si>
  <si>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</si>
  <si>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</si>
  <si>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</si>
  <si>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</si>
  <si>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</si>
  <si>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</si>
  <si>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</si>
  <si>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</si>
  <si>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</si>
  <si>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</si>
  <si>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</si>
  <si>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</si>
  <si>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</si>
  <si>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</si>
  <si>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</si>
  <si>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</si>
  <si>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</si>
  <si>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</si>
  <si>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</si>
  <si>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</si>
  <si>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</si>
  <si>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</si>
  <si>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</si>
  <si>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</si>
  <si>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</si>
  <si>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</si>
  <si>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</si>
  <si>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</si>
  <si>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</si>
  <si>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</si>
  <si>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</si>
  <si>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</si>
  <si>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</si>
  <si>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</si>
  <si>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</si>
  <si>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</si>
  <si>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</si>
  <si>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</si>
  <si>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</si>
  <si>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</si>
  <si>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</si>
  <si>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</si>
  <si>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</si>
  <si>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</si>
  <si>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</si>
  <si>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</si>
  <si>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</si>
  <si>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</si>
  <si>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</si>
  <si>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</si>
  <si>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</si>
  <si>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</si>
  <si>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</si>
  <si>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</si>
  <si>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</si>
  <si>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</si>
  <si>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</si>
  <si>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</si>
  <si>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</si>
  <si>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</si>
  <si>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</si>
  <si>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</si>
  <si>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</si>
  <si>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</si>
  <si>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</si>
  <si>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</si>
  <si>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</si>
  <si>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</si>
  <si>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</si>
  <si>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</si>
  <si>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</si>
  <si>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</si>
  <si>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</si>
  <si>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</si>
  <si>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</si>
  <si>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</si>
  <si>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</si>
  <si>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</si>
  <si>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</si>
  <si>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</si>
  <si>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</si>
  <si>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</si>
  <si>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</si>
  <si>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</si>
  <si>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</si>
  <si>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</si>
  <si>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</si>
  <si>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</si>
  <si>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</si>
  <si>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</si>
  <si>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</si>
  <si>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</si>
  <si>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</si>
  <si>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</si>
  <si>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</si>
  <si>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</si>
  <si>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</si>
  <si>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</si>
  <si>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</si>
  <si>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</si>
  <si>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</si>
  <si>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</si>
  <si>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</si>
  <si>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</si>
  <si>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</si>
  <si>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</si>
  <si>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</si>
  <si>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</si>
  <si>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</si>
  <si>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</si>
  <si>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</si>
  <si>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</si>
  <si>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</si>
  <si>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</si>
  <si>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</si>
  <si>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</si>
  <si>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</si>
  <si>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</si>
  <si>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</si>
  <si>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</si>
  <si>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</si>
  <si>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</si>
  <si>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</si>
  <si>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</si>
  <si>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</si>
  <si>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</si>
  <si>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</si>
  <si>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</si>
  <si>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</si>
  <si>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</si>
  <si>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</si>
  <si>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</si>
  <si>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</si>
  <si>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</si>
  <si>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</si>
  <si>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</si>
  <si>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</si>
  <si>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</si>
  <si>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</si>
  <si>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</si>
  <si>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</si>
  <si>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</si>
  <si>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</si>
  <si>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</si>
  <si>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</si>
  <si>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</si>
  <si>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</si>
  <si>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</si>
  <si>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</si>
  <si>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</si>
  <si>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</si>
  <si>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</si>
  <si>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</si>
  <si>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</si>
  <si>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</si>
  <si>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</si>
  <si>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</si>
  <si>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</si>
  <si>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</si>
  <si>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</si>
  <si>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</si>
  <si>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</si>
  <si>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</si>
  <si>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</si>
  <si>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</si>
  <si>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</si>
  <si>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</si>
  <si>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</si>
  <si>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</si>
  <si>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</si>
  <si>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</si>
  <si>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</si>
  <si>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</si>
  <si>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</si>
  <si>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</si>
  <si>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</si>
  <si>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</si>
  <si>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</si>
  <si>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</si>
  <si>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</si>
  <si>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</si>
  <si>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</si>
  <si>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</si>
  <si>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</si>
  <si>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</si>
  <si>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</si>
  <si>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</si>
  <si>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</si>
  <si>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</si>
  <si>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</si>
  <si>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</si>
  <si>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</si>
  <si>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</si>
  <si>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</si>
  <si>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</si>
  <si>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</si>
  <si>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</si>
  <si>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</si>
  <si>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</si>
  <si>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</si>
  <si>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</si>
  <si>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</si>
  <si>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</si>
  <si>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</si>
  <si>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</si>
  <si>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</si>
  <si>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</si>
  <si>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</si>
  <si>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</si>
  <si>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</si>
  <si>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</si>
  <si>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</si>
  <si>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</si>
  <si>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</si>
  <si>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</si>
  <si>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</si>
  <si>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</si>
  <si>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</si>
  <si>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</si>
  <si>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</si>
  <si>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</si>
  <si>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</si>
  <si>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</si>
  <si>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</si>
  <si>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</si>
  <si>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</si>
  <si>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</si>
  <si>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</si>
  <si>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</si>
  <si>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</si>
  <si>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</si>
  <si>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</si>
  <si>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</si>
  <si>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</si>
  <si>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</si>
  <si>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</si>
  <si>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</si>
  <si>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</si>
  <si>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</si>
  <si>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</si>
  <si>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</si>
  <si>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</si>
  <si>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</si>
  <si>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</si>
  <si>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</si>
  <si>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</si>
  <si>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</si>
  <si>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</si>
  <si>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</si>
  <si>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</si>
  <si>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</si>
  <si>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</si>
  <si>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</si>
  <si>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</si>
  <si>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</si>
  <si>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</si>
  <si>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</si>
  <si>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</si>
  <si>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</si>
  <si>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</si>
  <si>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</si>
  <si>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</si>
  <si>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</si>
  <si>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</si>
  <si>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</si>
  <si>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</si>
  <si>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</si>
  <si>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</si>
  <si>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</si>
  <si>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</si>
  <si>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</si>
  <si>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</si>
  <si>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</si>
  <si>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</si>
  <si>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</si>
  <si>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</si>
  <si>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</si>
  <si>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</si>
  <si>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</si>
  <si>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</si>
  <si>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</si>
  <si>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</si>
  <si>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</si>
  <si>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</si>
  <si>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</si>
  <si>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</si>
  <si>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</si>
  <si>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</si>
  <si>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</si>
  <si>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</si>
  <si>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</si>
  <si>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</si>
  <si>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</si>
  <si>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</si>
  <si>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</si>
  <si>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</si>
  <si>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</si>
  <si>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</si>
  <si>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</si>
  <si>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</si>
  <si>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</si>
  <si>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</si>
  <si>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</si>
  <si>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</si>
  <si>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</si>
  <si>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</si>
  <si>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</si>
  <si>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</si>
  <si>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</si>
  <si>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</si>
  <si>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</si>
  <si>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</si>
  <si>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</si>
  <si>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</si>
  <si>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</si>
  <si>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</si>
  <si>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</si>
  <si>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</si>
  <si>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</si>
  <si>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</si>
  <si>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</si>
  <si>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</si>
  <si>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</si>
  <si>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</si>
  <si>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</si>
  <si>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</si>
  <si>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</si>
  <si>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</si>
  <si>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</si>
  <si>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</si>
  <si>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</si>
  <si>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</si>
  <si>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</si>
  <si>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</si>
  <si>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</si>
  <si>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</si>
  <si>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</si>
  <si>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</si>
  <si>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</si>
  <si>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</si>
  <si>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</si>
  <si>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</si>
  <si>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</si>
  <si>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</si>
  <si>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</si>
  <si>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</si>
  <si>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</si>
  <si>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</si>
  <si>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</si>
  <si>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</si>
  <si>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</si>
  <si>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</si>
  <si>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</si>
  <si>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</si>
  <si>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</si>
  <si>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</si>
  <si>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</si>
  <si>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</si>
  <si>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</si>
  <si>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</si>
  <si>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</si>
  <si>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</si>
  <si>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</si>
  <si>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</si>
  <si>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</si>
  <si>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</si>
  <si>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</si>
  <si>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</si>
  <si>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</si>
  <si>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</si>
  <si>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</si>
  <si>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</si>
  <si>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</si>
  <si>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</si>
  <si>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</si>
  <si>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</si>
  <si>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</si>
  <si>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</si>
  <si>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</si>
  <si>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</si>
  <si>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</si>
  <si>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</si>
  <si>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</si>
  <si>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</si>
  <si>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</si>
  <si>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</si>
  <si>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</si>
  <si>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</si>
  <si>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</si>
  <si>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</si>
  <si>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</si>
  <si>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</si>
  <si>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</si>
  <si>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</si>
  <si>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</si>
  <si>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</si>
  <si>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</si>
  <si>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</si>
  <si>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</si>
  <si>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</si>
  <si>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</si>
  <si>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</si>
  <si>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</si>
  <si>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</si>
  <si>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</si>
  <si>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</si>
  <si>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</si>
  <si>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</si>
  <si>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</si>
  <si>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</si>
  <si>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</si>
  <si>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</si>
  <si>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</si>
  <si>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</si>
  <si>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</si>
  <si>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</si>
  <si>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</si>
  <si>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</si>
  <si>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</si>
  <si>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</si>
  <si>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</si>
  <si>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</si>
  <si>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</si>
  <si>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</si>
  <si>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</si>
  <si>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</si>
  <si>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</si>
  <si>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</si>
  <si>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</si>
  <si>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</si>
  <si>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</si>
  <si>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</si>
  <si>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</si>
  <si>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</si>
  <si>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</si>
  <si>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</si>
  <si>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</si>
  <si>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</si>
  <si>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</si>
  <si>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</si>
  <si>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</si>
  <si>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</si>
  <si>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</si>
  <si>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</si>
  <si>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</si>
  <si>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</si>
  <si>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</si>
  <si>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</si>
  <si>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</si>
  <si>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</si>
  <si>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</si>
  <si>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</si>
  <si>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</si>
  <si>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</si>
  <si>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</si>
  <si>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</si>
  <si>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</si>
  <si>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</si>
  <si>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</si>
  <si>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</si>
  <si>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</si>
  <si>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</si>
  <si>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</si>
  <si>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</si>
  <si>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</si>
  <si>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</si>
  <si>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</si>
  <si>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</si>
  <si>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</si>
  <si>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</si>
  <si>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</si>
  <si>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</si>
  <si>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</si>
  <si>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</si>
  <si>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</si>
  <si>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</si>
  <si>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</si>
  <si>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</si>
  <si>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</si>
  <si>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</si>
  <si>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</si>
  <si>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</si>
  <si>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</si>
  <si>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</si>
  <si>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</si>
  <si>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</si>
  <si>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</si>
  <si>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</si>
  <si>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</si>
  <si>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</si>
  <si>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</si>
  <si>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</si>
  <si>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</si>
  <si>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</si>
  <si>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</si>
  <si>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</si>
  <si>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</si>
  <si>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</si>
  <si>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</si>
  <si>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</si>
  <si>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</si>
  <si>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</si>
  <si>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</si>
  <si>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</si>
  <si>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</si>
  <si>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</si>
  <si>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</si>
  <si>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</si>
  <si>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</si>
  <si>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</si>
  <si>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</si>
  <si>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</si>
  <si>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</si>
  <si>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</si>
  <si>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</si>
  <si>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</si>
  <si>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</si>
  <si>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</si>
  <si>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</si>
  <si>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</si>
  <si>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</si>
  <si>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</si>
  <si>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</si>
  <si>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</si>
  <si>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</si>
  <si>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</si>
  <si>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</si>
  <si>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</si>
  <si>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</si>
  <si>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</si>
  <si>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</si>
  <si>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</si>
  <si>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</si>
  <si>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</si>
  <si>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</si>
  <si>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</si>
  <si>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</si>
  <si>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</si>
  <si>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</si>
  <si>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</si>
  <si>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</si>
  <si>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</si>
  <si>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</si>
  <si>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</si>
  <si>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</si>
  <si>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</si>
  <si>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</si>
  <si>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</si>
  <si>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</si>
  <si>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</si>
  <si>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</si>
  <si>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</si>
  <si>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</si>
  <si>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</si>
  <si>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</si>
  <si>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</si>
  <si>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</si>
  <si>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</si>
  <si>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</si>
  <si>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</si>
  <si>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</si>
  <si>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</si>
  <si>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</si>
  <si>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</si>
  <si>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</si>
  <si>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</si>
  <si>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</si>
  <si>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</si>
  <si>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</si>
  <si>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</si>
  <si>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</si>
  <si>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</si>
  <si>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</si>
  <si>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</si>
  <si>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</si>
  <si>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</si>
  <si>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</si>
  <si>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</si>
  <si>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</si>
  <si>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</si>
  <si>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</si>
  <si>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</si>
  <si>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</si>
  <si>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</si>
  <si>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</si>
  <si>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</si>
  <si>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</si>
  <si>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</si>
  <si>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</si>
  <si>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</si>
  <si>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</si>
  <si>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</si>
  <si>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</si>
  <si>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</si>
  <si>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</si>
  <si>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</si>
  <si>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</si>
  <si>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</si>
  <si>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</si>
  <si>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</si>
  <si>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</si>
  <si>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</si>
  <si>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</si>
  <si>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</si>
  <si>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</si>
  <si>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</si>
  <si>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</si>
  <si>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</si>
  <si>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</si>
  <si>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</si>
  <si>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</si>
  <si>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</si>
  <si>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</si>
  <si>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</si>
  <si>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</si>
  <si>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</si>
  <si>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</si>
  <si>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</si>
  <si>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</si>
  <si>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</si>
  <si>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</si>
  <si>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</si>
  <si>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</si>
  <si>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</si>
  <si>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</si>
  <si>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</si>
  <si>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</si>
  <si>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</si>
  <si>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</si>
  <si>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</si>
  <si>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</si>
  <si>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</si>
  <si>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</si>
  <si>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</si>
  <si>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</si>
  <si>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</si>
  <si>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</si>
  <si>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</si>
  <si>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</si>
  <si>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</si>
  <si>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</si>
  <si>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</si>
  <si>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</si>
  <si>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</si>
  <si>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</si>
  <si>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</si>
  <si>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</si>
  <si>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</si>
  <si>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</si>
  <si>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</si>
  <si>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</si>
  <si>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</si>
  <si>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</si>
  <si>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</si>
  <si>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</si>
  <si>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</si>
  <si>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</si>
  <si>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</si>
  <si>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</si>
  <si>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</si>
  <si>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</si>
  <si>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</si>
  <si>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</si>
  <si>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</si>
  <si>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</si>
  <si>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</si>
  <si>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</si>
  <si>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</si>
  <si>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</si>
  <si>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</si>
  <si>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</si>
  <si>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</si>
  <si>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</si>
  <si>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</si>
  <si>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</si>
  <si>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</si>
  <si>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</si>
  <si>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</si>
  <si>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</si>
  <si>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</si>
  <si>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</si>
  <si>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</si>
  <si>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</si>
  <si>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</si>
  <si>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</si>
  <si>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</si>
  <si>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</si>
  <si>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</si>
  <si>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</si>
  <si>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</si>
  <si>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</si>
  <si>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</si>
  <si>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</si>
  <si>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</si>
  <si>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</si>
  <si>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</si>
  <si>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</si>
  <si>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</si>
  <si>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</si>
  <si>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</si>
  <si>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</si>
  <si>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</si>
  <si>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</si>
  <si>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</si>
  <si>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</si>
  <si>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</si>
  <si>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</si>
  <si>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</si>
  <si>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</si>
  <si>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</si>
  <si>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</si>
  <si>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</si>
  <si>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</si>
  <si>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</si>
  <si>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</si>
  <si>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</si>
  <si>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</si>
  <si>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</si>
  <si>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</si>
  <si>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</si>
  <si>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</si>
  <si>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</si>
  <si>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</si>
  <si>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</si>
  <si>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</si>
  <si>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</si>
  <si>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</si>
  <si>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</si>
  <si>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</si>
  <si>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</si>
  <si>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</si>
  <si>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</si>
  <si>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</si>
  <si>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</si>
  <si>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</si>
  <si>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</si>
  <si>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</si>
  <si>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</si>
  <si>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</si>
  <si>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</si>
  <si>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</si>
  <si>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</si>
  <si>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</si>
  <si>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</si>
  <si>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</si>
  <si>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</si>
  <si>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</si>
  <si>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</si>
  <si>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</si>
  <si>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</si>
  <si>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</si>
  <si>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</si>
  <si>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</si>
  <si>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</si>
  <si>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</si>
  <si>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</si>
  <si>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</si>
  <si>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</si>
  <si>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</si>
  <si>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</si>
  <si>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</si>
  <si>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</si>
  <si>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</si>
  <si>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</si>
  <si>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</si>
  <si>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</si>
  <si>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</si>
  <si>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</si>
  <si>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</si>
  <si>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</si>
  <si>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</si>
  <si>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</si>
  <si>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</si>
  <si>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</si>
  <si>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</si>
  <si>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</si>
  <si>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</si>
  <si>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</si>
  <si>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</si>
  <si>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</si>
  <si>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</si>
  <si>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</si>
  <si>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</si>
  <si>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</si>
  <si>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</si>
  <si>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</si>
  <si>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</si>
  <si>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</si>
  <si>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</si>
  <si>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</si>
  <si>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</si>
  <si>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</si>
  <si>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</si>
  <si>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</si>
  <si>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</si>
  <si>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</si>
  <si>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</si>
  <si>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</si>
  <si>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</si>
  <si>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</si>
  <si>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</si>
  <si>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</si>
  <si>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</si>
  <si>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</si>
  <si>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</si>
  <si>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</si>
  <si>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</si>
  <si>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</si>
  <si>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</si>
  <si>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</si>
  <si>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</si>
  <si>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</si>
  <si>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</si>
  <si>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</si>
  <si>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</si>
  <si>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</si>
  <si>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</si>
  <si>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</si>
  <si>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</si>
  <si>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</si>
  <si>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</si>
  <si>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</si>
  <si>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</si>
  <si>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</si>
  <si>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</si>
  <si>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</si>
  <si>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</si>
  <si>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</si>
  <si>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</si>
  <si>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</si>
  <si>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</si>
  <si>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</si>
  <si>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</si>
  <si>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</si>
  <si>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</si>
  <si>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</si>
  <si>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</si>
  <si>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</si>
  <si>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</si>
  <si>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</si>
  <si>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</si>
  <si>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</si>
  <si>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</si>
  <si>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</si>
  <si>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</si>
  <si>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</si>
  <si>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</si>
  <si>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</si>
  <si>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</si>
  <si>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</si>
  <si>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</si>
  <si>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</si>
  <si>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</si>
  <si>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</si>
  <si>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</si>
  <si>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</si>
  <si>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</si>
  <si>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</si>
  <si>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</si>
  <si>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</si>
  <si>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</si>
  <si>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</si>
  <si>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</si>
  <si>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</si>
  <si>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</si>
  <si>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</si>
  <si>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</si>
  <si>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</si>
  <si>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</si>
  <si>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</si>
  <si>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</si>
  <si>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</si>
  <si>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</si>
  <si>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</si>
  <si>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</si>
  <si>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</si>
  <si>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</si>
  <si>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</si>
  <si>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</si>
  <si>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</si>
  <si>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</si>
  <si>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</si>
  <si>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</si>
  <si>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</si>
  <si>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</si>
  <si>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</si>
  <si>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</si>
  <si>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</si>
  <si>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</si>
  <si>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</si>
  <si>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</si>
  <si>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</si>
  <si>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</si>
  <si>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</si>
  <si>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</si>
  <si>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</si>
  <si>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</si>
  <si>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</si>
  <si>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</si>
  <si>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</si>
  <si>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</si>
  <si>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</si>
  <si>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</si>
  <si>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</si>
  <si>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</si>
  <si>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</si>
  <si>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</si>
  <si>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</si>
  <si>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</si>
  <si>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</si>
  <si>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</si>
  <si>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</si>
  <si>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</si>
  <si>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</si>
  <si>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</si>
  <si>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</si>
  <si>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</si>
  <si>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</si>
  <si>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</si>
  <si>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</si>
  <si>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</si>
  <si>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</si>
  <si>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</si>
  <si>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</si>
  <si>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</si>
  <si>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</si>
  <si>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</si>
  <si>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</si>
  <si>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</si>
  <si>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</si>
  <si>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</si>
  <si>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</si>
  <si>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</si>
  <si>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</si>
  <si>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</si>
  <si>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</si>
  <si>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</si>
  <si>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</si>
  <si>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</si>
  <si>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</si>
  <si>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</si>
  <si>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</si>
  <si>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</si>
  <si>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</si>
  <si>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</si>
  <si>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</si>
  <si>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</si>
  <si>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</si>
  <si>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</si>
  <si>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</si>
  <si>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</si>
  <si>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</si>
  <si>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</si>
  <si>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</si>
  <si>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</si>
  <si>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</si>
  <si>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</si>
  <si>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</si>
  <si>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</si>
  <si>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</si>
  <si>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</si>
  <si>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</si>
  <si>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</si>
  <si>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</si>
  <si>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</si>
  <si>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</si>
  <si>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</si>
  <si>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</si>
  <si>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</si>
  <si>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</si>
  <si>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</si>
  <si>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</si>
  <si>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</si>
  <si>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</si>
  <si>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</si>
  <si>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</si>
  <si>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</si>
  <si>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</si>
  <si>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</si>
  <si>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</si>
  <si>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</si>
  <si>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</si>
  <si>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</si>
  <si>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</si>
  <si>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</si>
  <si>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</si>
  <si>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</si>
  <si>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</si>
  <si>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</si>
  <si>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</si>
  <si>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</si>
  <si>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</si>
  <si>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</si>
  <si>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</si>
  <si>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</si>
  <si>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</si>
  <si>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</si>
  <si>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</si>
  <si>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</si>
  <si>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</si>
  <si>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</si>
  <si>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</si>
  <si>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</si>
  <si>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</si>
  <si>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</si>
  <si>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</si>
  <si>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</si>
  <si>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</si>
  <si>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</si>
  <si>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</si>
  <si>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</si>
  <si>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</si>
  <si>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</si>
  <si>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</si>
  <si>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</si>
  <si>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</si>
  <si>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</si>
  <si>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</si>
  <si>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</si>
  <si>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</si>
  <si>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</si>
  <si>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</si>
  <si>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</si>
  <si>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</si>
  <si>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</si>
  <si>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</si>
  <si>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</si>
  <si>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</si>
  <si>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</si>
  <si>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</si>
  <si>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</si>
  <si>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</si>
  <si>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</si>
  <si>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</si>
  <si>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</si>
  <si>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</si>
  <si>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</si>
  <si>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</si>
  <si>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</si>
  <si>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</si>
  <si>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</si>
  <si>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</si>
  <si>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</si>
  <si>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</si>
  <si>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</si>
  <si>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</si>
  <si>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</si>
  <si>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</si>
  <si>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</si>
  <si>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</si>
  <si>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</si>
  <si>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</si>
  <si>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</si>
  <si>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</si>
  <si>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</si>
  <si>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</si>
  <si>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</si>
  <si>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</si>
  <si>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</si>
  <si>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</si>
  <si>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</si>
  <si>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</si>
  <si>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</si>
  <si>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</si>
  <si>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</si>
  <si>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</si>
  <si>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</si>
  <si>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</si>
  <si>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</si>
  <si>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</si>
  <si>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</si>
  <si>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</si>
  <si>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</si>
  <si>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</si>
  <si>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</si>
  <si>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</si>
  <si>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</si>
  <si>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</si>
  <si>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</si>
  <si>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</si>
  <si>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</si>
  <si>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</si>
  <si>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</si>
  <si>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</si>
  <si>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</si>
  <si>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</si>
  <si>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</si>
  <si>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</si>
  <si>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</si>
  <si>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</si>
  <si>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</si>
  <si>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</si>
  <si>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</si>
  <si>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</si>
  <si>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</si>
  <si>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</si>
  <si>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</si>
  <si>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</si>
  <si>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</si>
  <si>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</si>
  <si>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</si>
  <si>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</si>
  <si>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</si>
  <si>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</si>
  <si>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</si>
  <si>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</si>
  <si>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</si>
  <si>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</si>
  <si>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</si>
  <si>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</si>
  <si>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</si>
  <si>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</si>
  <si>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</si>
  <si>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</si>
  <si>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</si>
  <si>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</si>
  <si>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</si>
  <si>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</si>
  <si>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</si>
  <si>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</si>
  <si>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</si>
  <si>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</si>
  <si>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</si>
  <si>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</si>
  <si>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</si>
  <si>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</si>
  <si>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</si>
  <si>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</si>
  <si>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</si>
  <si>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</si>
  <si>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</si>
  <si>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</si>
  <si>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</si>
  <si>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</si>
  <si>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</si>
  <si>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</si>
  <si>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</si>
  <si>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</si>
  <si>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</si>
  <si>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</si>
  <si>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</si>
  <si>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</si>
  <si>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</si>
  <si>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</si>
  <si>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</si>
  <si>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</si>
  <si>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</si>
  <si>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</si>
  <si>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</si>
  <si>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</si>
  <si>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</si>
  <si>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</si>
  <si>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</si>
  <si>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</si>
  <si>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</si>
  <si>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</si>
  <si>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</si>
  <si>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</si>
  <si>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</si>
  <si>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</si>
  <si>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</si>
  <si>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</si>
  <si>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</si>
  <si>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</si>
  <si>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</si>
  <si>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</si>
  <si>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</si>
  <si>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</si>
  <si>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</si>
  <si>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</si>
  <si>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</si>
  <si>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</si>
  <si>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</si>
  <si>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</si>
  <si>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</si>
  <si>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</si>
  <si>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</si>
  <si>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</si>
  <si>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</si>
  <si>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</si>
  <si>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</si>
  <si>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</si>
  <si>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</si>
  <si>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</si>
  <si>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</si>
  <si>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</si>
  <si>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</si>
  <si>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</si>
  <si>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</si>
  <si>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</si>
  <si>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</si>
  <si>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</si>
  <si>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</si>
  <si>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</si>
  <si>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</si>
  <si>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</si>
  <si>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</si>
  <si>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</si>
  <si>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</si>
  <si>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</si>
  <si>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</si>
  <si>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</si>
  <si>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</si>
  <si>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</si>
  <si>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</si>
  <si>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</si>
  <si>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</si>
  <si>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</si>
  <si>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</si>
  <si>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</si>
  <si>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</si>
  <si>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</si>
  <si>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</si>
  <si>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</si>
  <si>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</si>
  <si>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</si>
  <si>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</si>
  <si>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</si>
  <si>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</si>
  <si>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</si>
  <si>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</si>
  <si>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</si>
  <si>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</si>
  <si>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</si>
  <si>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</si>
  <si>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</si>
  <si>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</si>
  <si>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</si>
  <si>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</si>
  <si>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</si>
  <si>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</si>
  <si>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</si>
  <si>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</si>
  <si>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</si>
  <si>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</si>
  <si>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</si>
  <si>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</si>
  <si>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</si>
  <si>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</si>
  <si>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</si>
  <si>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</si>
  <si>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</si>
  <si>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</si>
  <si>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</si>
  <si>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</si>
  <si>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</si>
  <si>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</si>
  <si>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</si>
  <si>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</si>
  <si>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</si>
  <si>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</si>
  <si>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</si>
  <si>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</si>
  <si>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</si>
  <si>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</si>
  <si>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</si>
  <si>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</si>
  <si>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</si>
  <si>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</si>
  <si>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</si>
  <si>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</si>
  <si>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</si>
  <si>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</si>
  <si>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</si>
  <si>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</si>
  <si>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</si>
  <si>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</si>
  <si>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</si>
  <si>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</si>
  <si>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</si>
  <si>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</si>
  <si>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</si>
  <si>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</si>
  <si>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</si>
  <si>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</si>
  <si>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</si>
  <si>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</si>
  <si>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</si>
  <si>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</si>
  <si>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</si>
  <si>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</si>
  <si>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</si>
  <si>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</si>
  <si>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</si>
  <si>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</si>
  <si>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</si>
  <si>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</si>
  <si>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</si>
  <si>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</si>
  <si>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</si>
  <si>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</si>
  <si>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</si>
  <si>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</si>
  <si>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</si>
  <si>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</si>
  <si>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</si>
  <si>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</si>
  <si>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</si>
  <si>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</si>
  <si>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</si>
  <si>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</si>
  <si>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</si>
  <si>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</si>
  <si>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</si>
  <si>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</si>
  <si>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</si>
  <si>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</si>
  <si>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</si>
  <si>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</si>
  <si>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</si>
  <si>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</si>
  <si>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</si>
  <si>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</si>
  <si>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</si>
  <si>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</si>
  <si>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</si>
  <si>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</si>
  <si>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</si>
  <si>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</si>
  <si>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</si>
  <si>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</si>
  <si>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</si>
  <si>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</si>
  <si>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</si>
  <si>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</si>
  <si>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</si>
  <si>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</si>
  <si>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</si>
  <si>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</si>
  <si>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</si>
  <si>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</si>
  <si>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</si>
  <si>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</si>
  <si>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</si>
  <si>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</si>
  <si>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</si>
  <si>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</si>
  <si>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</si>
  <si>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</si>
  <si>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</si>
  <si>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</si>
  <si>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</si>
  <si>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</si>
  <si>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</si>
  <si>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</si>
  <si>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</si>
  <si>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</si>
  <si>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</si>
  <si>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</si>
  <si>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</si>
  <si>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</si>
  <si>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</si>
  <si>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</si>
  <si>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</si>
  <si>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</si>
  <si>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</si>
  <si>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</si>
  <si>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</si>
  <si>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</si>
  <si>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</si>
  <si>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</si>
  <si>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</si>
  <si>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</si>
  <si>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</si>
  <si>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</si>
  <si>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</si>
  <si>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</si>
  <si>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</si>
  <si>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</si>
  <si>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</si>
  <si>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</si>
  <si>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</si>
  <si>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</si>
  <si>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</si>
  <si>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</si>
  <si>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</si>
  <si>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</si>
  <si>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</si>
  <si>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</si>
  <si>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</si>
  <si>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</si>
  <si>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</si>
  <si>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</si>
  <si>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</si>
  <si>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</si>
  <si>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</si>
  <si>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</si>
  <si>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</si>
  <si>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</si>
  <si>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</si>
  <si>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</si>
  <si>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</si>
  <si>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</si>
  <si>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</si>
  <si>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</si>
  <si>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</si>
  <si>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</si>
  <si>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</si>
  <si>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</si>
  <si>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</si>
  <si>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</si>
  <si>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</si>
  <si>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</si>
  <si>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</si>
  <si>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</si>
  <si>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</si>
  <si>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</si>
  <si>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</si>
  <si>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</si>
  <si>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</si>
  <si>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</si>
  <si>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</si>
  <si>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</si>
  <si>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</si>
  <si>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</si>
  <si>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</si>
  <si>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</si>
  <si>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</si>
  <si>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</si>
  <si>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</si>
  <si>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</si>
  <si>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</si>
  <si>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</si>
  <si>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</si>
  <si>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</si>
  <si>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</si>
  <si>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</si>
  <si>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</si>
  <si>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</si>
  <si>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</si>
  <si>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</si>
  <si>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</si>
  <si>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</si>
  <si>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</si>
  <si>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</si>
  <si>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</si>
  <si>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</si>
  <si>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</si>
  <si>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</si>
  <si>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</si>
  <si>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</si>
  <si>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</si>
  <si>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</si>
  <si>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</si>
  <si>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</si>
  <si>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</si>
  <si>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</si>
  <si>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</si>
  <si>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</si>
  <si>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</si>
  <si>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t>
  </si>
  <si>
    <t>682222018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</si>
  <si>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EK SERVICIO DESARROLLO INFANTIL EN MEDIO FAMILIAR.</t>
  </si>
  <si>
    <t>683952018</t>
  </si>
  <si>
    <t>PRESTAR EL SERVICIO DE EDUCACION INICIAL EN EL MARCO DE LA ATENCION INTEGRAL A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CENTRO DE DESARROLLO INFANTIL.</t>
  </si>
  <si>
    <t>6806752017</t>
  </si>
  <si>
    <t>7902016</t>
  </si>
  <si>
    <t>7892016</t>
  </si>
  <si>
    <t xml:space="preserve">INSTITUTO  COLOMBIANO DE BIENESTAR FAMILIAR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</si>
  <si>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</si>
  <si>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6782016</t>
  </si>
  <si>
    <t xml:space="preserve">PRESTAR EL SERVICIO DE EDUCACION INICIAL EN EL MARCO DE LA ATENCION INTEGRAL A NIÑAS Y NIÑOS MENORES DE 5 AÑOS, O HASTA SU INGRESO AL GRADO DE TRANSICIÓN , CON EL FIN DE PROMOVER EL DESARROLLO INTEGAL DE LA PRIMERA INFANCIA CON CALIDAD,DE CONFORMIDAD CON LOS MANUALES OPERATIVOS  DE  LAS MODALIDADES Y LAS DIRECTRICES ESTABLECIDAS POR EL ICBF, PARA EL DESARROLLO DE HOGARES INFANTILES (HI) EN EL MARCO DE LA ESTRATEGIA DE ATENCION INTEGRAL" DE CERO A SIEMPRE". </t>
  </si>
  <si>
    <t>68262016395</t>
  </si>
  <si>
    <t>PRESTAR EL SERVICIO DE EDUCACION INICIAL EN EL MARCO DE LA ATENCION INTEGRAL A NIÑAS Y NIÑOS MENORES DE 5 AÑOS, O HASTA SU INGRESO AL GRADO DE TRANSICIÓN , CON EL FIN DE PROMOVER EL DESARROLLO INTEGAL DE LA PRIMERA INFANCIA CON CALIDAD,DE CONFORMIDAD CON LOS MANUALES OPERATIVOS  DE  LAS MODALIDADES Y LAS DIRECTRICES ESTABLECIDAS POR EL ICBF, EN EL MARCO DE LA ESTRATEGIA DE ATENCION INTEGRAL" DE CERO A SIEMPRE", ASI COMO REGULAR LAS RELACIONES ENTRE LAS PARTES DERIBADAS DE LAS ENTREGAS DE APORTES DEL ICBF A LA ENTIDAD ADMINISTRADORA DEL SERVICIO PARA QUE ESTE ASUMA CON SU PERSONAL Y BAJO SU EXCLUSIVIDAD RESPONSABILIDAD DICHA ATENCION .</t>
  </si>
  <si>
    <t>686762017</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</si>
  <si>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</si>
  <si>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681682019</t>
  </si>
  <si>
    <t xml:space="preserve">PRESTAR EL SERVICIO DE DESARROLLO INFANTIL EN MEDIO FAMILIAR DE CONFORMIDAD CON EL MANUAL OPERATIVO  DE LA MODALIDAD FAMILIAR Y LAS DIRECTRICES ESTABLECIDAS POR EL ICBF  EN ARMONIA CON LA POLITICA DE ESTADO  PARA EL DESARROLLO INTEGRAL  DE LA PRIMERA INFANCIA DE CERO A SIEMPRE </t>
  </si>
  <si>
    <t>68262016333</t>
  </si>
  <si>
    <t>686452017</t>
  </si>
  <si>
    <t>PRESTAR EL SERVICIO DE EDUCACION INICIAL EN EL MARCO DE LA ATENCION INTEGRAL A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CENTRO DE DESARROLLO INFANTIL</t>
  </si>
  <si>
    <t>681382019</t>
  </si>
  <si>
    <t xml:space="preserve">CARLOS ALBERTO MARULANDA CHICA </t>
  </si>
  <si>
    <t>681892020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</si>
  <si>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</si>
  <si>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</si>
  <si>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682032020</t>
  </si>
  <si>
    <t xml:space="preserve">PRESTAR LOS SERVICIOS DE EDUCACIÓN INICIAL EN EL MARCO DE LA ATENCIÓN INTEGRAL EN CENTROS DE DESARROLLO INFANTIL-CDI-, DE CONFORMIDAD CON EL MANUAL OPERATIVO DE LA MODALIDAD INSTITUCIONAL, EL LINEAMIENTO TÉCNICO PARA LA ATENCIÓN A LA PRIMERA INFANCIA Y LAS DIRECTRICES </t>
  </si>
  <si>
    <t>Prestar los servicios de educación inicial en el marco de la atención integral en Centros de Desarrollo Infantil -CDI-, de conformidad con los Manuales Operativos de las Modalidad Institucional, el Lineamiento Técnico para la Atención a la Primera Infancia y las directrices establecidas por el ICBF, en armonía con la Política de Estado para el Desarrollo Integral de la Primera Infancia de Cero a Siempre</t>
  </si>
  <si>
    <t>681872020</t>
  </si>
  <si>
    <t>682352020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</si>
  <si>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</si>
  <si>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CARRERA 26 No 33  61 </t>
  </si>
  <si>
    <t>3128502115</t>
  </si>
  <si>
    <t>corporacionservired1@hotmail.com</t>
  </si>
  <si>
    <t>CARRERA 26 No 33  61</t>
  </si>
  <si>
    <t>2021-68-20000130.0</t>
  </si>
  <si>
    <t>PRESTAR EL SERVICIO DE EDUCACION INICIAL EN EL MARCO DE LA ATENCION INTEGRAL  EN LOS  CENTROS DE DESARROLLO INFANTIL-CDI- , DE CONFORMIDAD  CON EL MANUAL OPERATIVO DE LA MODALIDAD INSTITUCIONAL, EL LINEAMIENTO TECNICO PARA LA ATENCIÓN A LA PRIMERA INFANCIA Y LAS DIRECTRICES ESTABLECIDAS POR EL ICBF, EN ARMONIA CON LA POLITICA DE ESTADO PARA EL DESARROLLO DE LA PRIMERA INFANCIA  DE CERO A SIEMPRE</t>
  </si>
  <si>
    <t>68005222020</t>
  </si>
  <si>
    <t>68005242020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</si>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</sst>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4" zoomScale="85" zoomScaleNormal="85" zoomScaleSheetLayoutView="40" zoomScalePageLayoutView="40" workbookViewId="0">
      <selection activeCell="A54" sqref="A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5" t="s">
        <v>2712</v>
      </c>
      <c r="D15" s="35"/>
      <c r="E15" s="35"/>
      <c r="F15" s="5"/>
      <c r="G15" s="32" t="s">
        <v>1168</v>
      </c>
      <c r="H15" s="102" t="s">
        <v>887</v>
      </c>
      <c r="I15" s="32" t="s">
        <v>2624</v>
      </c>
      <c r="J15" s="107"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900194485</v>
      </c>
      <c r="C20" s="5"/>
      <c r="D20" s="73"/>
      <c r="E20" s="5"/>
      <c r="F20" s="5"/>
      <c r="G20" s="5"/>
      <c r="H20" s="185"/>
      <c r="I20" s="148" t="s">
        <v>887</v>
      </c>
      <c r="J20" s="149" t="s">
        <v>929</v>
      </c>
      <c r="K20" s="150">
        <v>500606680</v>
      </c>
      <c r="L20" s="151">
        <v>44211</v>
      </c>
      <c r="M20" s="151">
        <v>44561</v>
      </c>
      <c r="N20" s="134">
        <f>+(M20-L20)/30</f>
        <v>11.666666666666666</v>
      </c>
      <c r="O20" s="137"/>
      <c r="U20" s="133"/>
      <c r="V20" s="104">
        <f ca="1">NOW()</f>
        <v>44194.538806481483</v>
      </c>
      <c r="W20" s="104">
        <f ca="1">NOW()</f>
        <v>44194.538806481483</v>
      </c>
    </row>
    <row r="21" spans="1:23" ht="30" customHeight="1" outlineLevel="1" x14ac:dyDescent="0.25">
      <c r="A21" s="9"/>
      <c r="B21" s="71"/>
      <c r="C21" s="5"/>
      <c r="D21" s="5"/>
      <c r="E21" s="5"/>
      <c r="F21" s="5"/>
      <c r="G21" s="5"/>
      <c r="H21" s="70"/>
      <c r="I21" s="148" t="s">
        <v>887</v>
      </c>
      <c r="J21" s="149" t="s">
        <v>945</v>
      </c>
      <c r="K21" s="150"/>
      <c r="L21" s="151">
        <v>44211</v>
      </c>
      <c r="M21" s="151">
        <v>44561</v>
      </c>
      <c r="N21" s="134">
        <f t="shared" ref="N21:N35" si="0">+(M21-L21)/30</f>
        <v>11.666666666666666</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SERVIRED</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31</v>
      </c>
      <c r="D48" s="109" t="s">
        <v>2677</v>
      </c>
      <c r="E48" s="144">
        <v>43307</v>
      </c>
      <c r="F48" s="144">
        <v>43404</v>
      </c>
      <c r="G48" s="159">
        <f>IF(AND(E48&lt;&gt;"",F48&lt;&gt;""),((F48-E48)/30),"")</f>
        <v>3.2333333333333334</v>
      </c>
      <c r="H48" s="113" t="s">
        <v>2678</v>
      </c>
      <c r="I48" s="112" t="s">
        <v>887</v>
      </c>
      <c r="J48" s="112" t="s">
        <v>910</v>
      </c>
      <c r="K48" s="115">
        <v>451357723</v>
      </c>
      <c r="L48" s="114" t="s">
        <v>1148</v>
      </c>
      <c r="M48" s="116">
        <v>1</v>
      </c>
      <c r="N48" s="114" t="s">
        <v>2634</v>
      </c>
      <c r="O48" s="114" t="s">
        <v>1148</v>
      </c>
      <c r="P48" s="78"/>
    </row>
    <row r="49" spans="1:16" s="6" customFormat="1" ht="24.75" customHeight="1" x14ac:dyDescent="0.25">
      <c r="A49" s="142">
        <v>2</v>
      </c>
      <c r="B49" s="110" t="s">
        <v>2676</v>
      </c>
      <c r="C49" s="111" t="s">
        <v>31</v>
      </c>
      <c r="D49" s="120" t="s">
        <v>2677</v>
      </c>
      <c r="E49" s="144">
        <v>43307</v>
      </c>
      <c r="F49" s="144">
        <v>43404</v>
      </c>
      <c r="G49" s="159">
        <f t="shared" ref="G49:G50" si="2">IF(AND(E49&lt;&gt;"",F49&lt;&gt;""),((F49-E49)/30),"")</f>
        <v>3.2333333333333334</v>
      </c>
      <c r="H49" s="121" t="s">
        <v>2678</v>
      </c>
      <c r="I49" s="112" t="s">
        <v>887</v>
      </c>
      <c r="J49" s="112" t="s">
        <v>923</v>
      </c>
      <c r="K49" s="122">
        <v>451357723</v>
      </c>
      <c r="L49" s="114" t="s">
        <v>1148</v>
      </c>
      <c r="M49" s="116">
        <v>1</v>
      </c>
      <c r="N49" s="114" t="s">
        <v>2634</v>
      </c>
      <c r="O49" s="114" t="s">
        <v>1148</v>
      </c>
      <c r="P49" s="78"/>
    </row>
    <row r="50" spans="1:16" s="6" customFormat="1" ht="24.75" customHeight="1" x14ac:dyDescent="0.25">
      <c r="A50" s="142">
        <v>3</v>
      </c>
      <c r="B50" s="121" t="s">
        <v>2676</v>
      </c>
      <c r="C50" s="111" t="s">
        <v>31</v>
      </c>
      <c r="D50" s="120" t="s">
        <v>2677</v>
      </c>
      <c r="E50" s="144">
        <v>43307</v>
      </c>
      <c r="F50" s="144">
        <v>43404</v>
      </c>
      <c r="G50" s="159">
        <f t="shared" si="2"/>
        <v>3.2333333333333334</v>
      </c>
      <c r="H50" s="118" t="s">
        <v>2678</v>
      </c>
      <c r="I50" s="112" t="s">
        <v>887</v>
      </c>
      <c r="J50" s="112" t="s">
        <v>938</v>
      </c>
      <c r="K50" s="122">
        <v>451357723</v>
      </c>
      <c r="L50" s="114" t="s">
        <v>1148</v>
      </c>
      <c r="M50" s="116">
        <v>1</v>
      </c>
      <c r="N50" s="114" t="s">
        <v>2634</v>
      </c>
      <c r="O50" s="114" t="s">
        <v>1148</v>
      </c>
      <c r="P50" s="78"/>
    </row>
    <row r="51" spans="1:16" s="6" customFormat="1" ht="24.75" customHeight="1" outlineLevel="1" x14ac:dyDescent="0.25">
      <c r="A51" s="142">
        <v>4</v>
      </c>
      <c r="B51" s="121" t="s">
        <v>2676</v>
      </c>
      <c r="C51" s="111" t="s">
        <v>31</v>
      </c>
      <c r="D51" s="120" t="s">
        <v>2677</v>
      </c>
      <c r="E51" s="144">
        <v>43307</v>
      </c>
      <c r="F51" s="144">
        <v>43404</v>
      </c>
      <c r="G51" s="159">
        <f t="shared" ref="G51:G107" si="3">IF(AND(E51&lt;&gt;"",F51&lt;&gt;""),((F51-E51)/30),"")</f>
        <v>3.2333333333333334</v>
      </c>
      <c r="H51" s="121" t="s">
        <v>2678</v>
      </c>
      <c r="I51" s="112" t="s">
        <v>887</v>
      </c>
      <c r="J51" s="112" t="s">
        <v>947</v>
      </c>
      <c r="K51" s="122">
        <v>451357723</v>
      </c>
      <c r="L51" s="114" t="s">
        <v>1148</v>
      </c>
      <c r="M51" s="116">
        <v>1</v>
      </c>
      <c r="N51" s="114" t="s">
        <v>2634</v>
      </c>
      <c r="O51" s="123" t="s">
        <v>1148</v>
      </c>
      <c r="P51" s="78"/>
    </row>
    <row r="52" spans="1:16" s="7" customFormat="1" ht="24.75" customHeight="1" outlineLevel="1" x14ac:dyDescent="0.25">
      <c r="A52" s="143">
        <v>5</v>
      </c>
      <c r="B52" s="121" t="s">
        <v>2676</v>
      </c>
      <c r="C52" s="123" t="s">
        <v>31</v>
      </c>
      <c r="D52" s="109" t="s">
        <v>2679</v>
      </c>
      <c r="E52" s="144">
        <v>43402</v>
      </c>
      <c r="F52" s="144">
        <v>43441</v>
      </c>
      <c r="G52" s="159">
        <f t="shared" si="3"/>
        <v>1.3</v>
      </c>
      <c r="H52" s="121" t="s">
        <v>2680</v>
      </c>
      <c r="I52" s="112" t="s">
        <v>887</v>
      </c>
      <c r="J52" s="112" t="s">
        <v>938</v>
      </c>
      <c r="K52" s="115">
        <v>60168244</v>
      </c>
      <c r="L52" s="114" t="s">
        <v>1148</v>
      </c>
      <c r="M52" s="116">
        <v>1</v>
      </c>
      <c r="N52" s="114" t="s">
        <v>2634</v>
      </c>
      <c r="O52" s="123" t="s">
        <v>1148</v>
      </c>
      <c r="P52" s="79"/>
    </row>
    <row r="53" spans="1:16" s="7" customFormat="1" ht="24.75" customHeight="1" outlineLevel="1" x14ac:dyDescent="0.25">
      <c r="A53" s="143">
        <v>6</v>
      </c>
      <c r="B53" s="121" t="s">
        <v>2676</v>
      </c>
      <c r="C53" s="123" t="s">
        <v>31</v>
      </c>
      <c r="D53" s="120" t="s">
        <v>2679</v>
      </c>
      <c r="E53" s="144">
        <v>43402</v>
      </c>
      <c r="F53" s="144">
        <v>43441</v>
      </c>
      <c r="G53" s="159">
        <f t="shared" si="3"/>
        <v>1.3</v>
      </c>
      <c r="H53" s="121" t="s">
        <v>2680</v>
      </c>
      <c r="I53" s="120" t="s">
        <v>887</v>
      </c>
      <c r="J53" s="112" t="s">
        <v>931</v>
      </c>
      <c r="K53" s="122">
        <v>60168244</v>
      </c>
      <c r="L53" s="114" t="s">
        <v>1148</v>
      </c>
      <c r="M53" s="116">
        <v>1</v>
      </c>
      <c r="N53" s="114" t="s">
        <v>2634</v>
      </c>
      <c r="O53" s="123" t="s">
        <v>1148</v>
      </c>
      <c r="P53" s="79"/>
    </row>
    <row r="54" spans="1:16" s="7" customFormat="1" ht="24.75" customHeight="1" outlineLevel="1" x14ac:dyDescent="0.25">
      <c r="A54" s="143">
        <v>7</v>
      </c>
      <c r="B54" s="121" t="s">
        <v>2676</v>
      </c>
      <c r="C54" s="123" t="s">
        <v>31</v>
      </c>
      <c r="D54" s="109" t="s">
        <v>2681</v>
      </c>
      <c r="E54" s="144">
        <v>43085</v>
      </c>
      <c r="F54" s="144">
        <v>43404</v>
      </c>
      <c r="G54" s="159">
        <f t="shared" si="3"/>
        <v>10.633333333333333</v>
      </c>
      <c r="H54" s="118" t="s">
        <v>2680</v>
      </c>
      <c r="I54" s="112" t="s">
        <v>887</v>
      </c>
      <c r="J54" s="112" t="s">
        <v>938</v>
      </c>
      <c r="K54" s="117">
        <v>515438374</v>
      </c>
      <c r="L54" s="114" t="s">
        <v>1148</v>
      </c>
      <c r="M54" s="116">
        <v>1</v>
      </c>
      <c r="N54" s="114" t="s">
        <v>27</v>
      </c>
      <c r="O54" s="123" t="s">
        <v>1148</v>
      </c>
      <c r="P54" s="79"/>
    </row>
    <row r="55" spans="1:16" s="7" customFormat="1" ht="24.75" customHeight="1" outlineLevel="1" x14ac:dyDescent="0.25">
      <c r="A55" s="143">
        <v>8</v>
      </c>
      <c r="B55" s="121" t="s">
        <v>2676</v>
      </c>
      <c r="C55" s="123" t="s">
        <v>31</v>
      </c>
      <c r="D55" s="120" t="s">
        <v>2681</v>
      </c>
      <c r="E55" s="144">
        <v>43085</v>
      </c>
      <c r="F55" s="144">
        <v>43404</v>
      </c>
      <c r="G55" s="159">
        <f t="shared" si="3"/>
        <v>10.633333333333333</v>
      </c>
      <c r="H55" s="121" t="s">
        <v>2680</v>
      </c>
      <c r="I55" s="112" t="s">
        <v>887</v>
      </c>
      <c r="J55" s="112" t="s">
        <v>931</v>
      </c>
      <c r="K55" s="117">
        <v>515438374</v>
      </c>
      <c r="L55" s="114" t="s">
        <v>1148</v>
      </c>
      <c r="M55" s="116">
        <v>1</v>
      </c>
      <c r="N55" s="114" t="s">
        <v>27</v>
      </c>
      <c r="O55" s="123" t="s">
        <v>1148</v>
      </c>
      <c r="P55" s="79"/>
    </row>
    <row r="56" spans="1:16" s="7" customFormat="1" ht="24.75" customHeight="1" outlineLevel="1" x14ac:dyDescent="0.25">
      <c r="A56" s="143">
        <v>9</v>
      </c>
      <c r="B56" s="121" t="s">
        <v>2676</v>
      </c>
      <c r="C56" s="123" t="s">
        <v>31</v>
      </c>
      <c r="D56" s="109" t="s">
        <v>2682</v>
      </c>
      <c r="E56" s="144">
        <v>42720</v>
      </c>
      <c r="F56" s="144">
        <v>43084</v>
      </c>
      <c r="G56" s="159">
        <f t="shared" si="3"/>
        <v>12.133333333333333</v>
      </c>
      <c r="H56" s="121" t="s">
        <v>2685</v>
      </c>
      <c r="I56" s="112" t="s">
        <v>887</v>
      </c>
      <c r="J56" s="112" t="s">
        <v>947</v>
      </c>
      <c r="K56" s="117">
        <v>1698820758</v>
      </c>
      <c r="L56" s="114" t="s">
        <v>1148</v>
      </c>
      <c r="M56" s="116">
        <v>1</v>
      </c>
      <c r="N56" s="114" t="s">
        <v>2634</v>
      </c>
      <c r="O56" s="114" t="s">
        <v>26</v>
      </c>
      <c r="P56" s="79"/>
    </row>
    <row r="57" spans="1:16" s="7" customFormat="1" ht="24.75" customHeight="1" outlineLevel="1" x14ac:dyDescent="0.25">
      <c r="A57" s="143">
        <v>10</v>
      </c>
      <c r="B57" s="121" t="s">
        <v>2676</v>
      </c>
      <c r="C57" s="123" t="s">
        <v>31</v>
      </c>
      <c r="D57" s="120" t="s">
        <v>2682</v>
      </c>
      <c r="E57" s="144">
        <v>42720</v>
      </c>
      <c r="F57" s="144">
        <v>43084</v>
      </c>
      <c r="G57" s="159">
        <f t="shared" si="3"/>
        <v>12.133333333333333</v>
      </c>
      <c r="H57" s="121" t="s">
        <v>2685</v>
      </c>
      <c r="I57" s="63" t="s">
        <v>887</v>
      </c>
      <c r="J57" s="63" t="s">
        <v>923</v>
      </c>
      <c r="K57" s="122">
        <v>1698820758</v>
      </c>
      <c r="L57" s="65" t="s">
        <v>1148</v>
      </c>
      <c r="M57" s="116">
        <v>1</v>
      </c>
      <c r="N57" s="65" t="s">
        <v>2634</v>
      </c>
      <c r="O57" s="65" t="s">
        <v>26</v>
      </c>
      <c r="P57" s="79"/>
    </row>
    <row r="58" spans="1:16" s="7" customFormat="1" ht="24.75" customHeight="1" outlineLevel="1" x14ac:dyDescent="0.25">
      <c r="A58" s="143">
        <v>11</v>
      </c>
      <c r="B58" s="64" t="s">
        <v>2684</v>
      </c>
      <c r="C58" s="65" t="s">
        <v>31</v>
      </c>
      <c r="D58" s="120" t="s">
        <v>2682</v>
      </c>
      <c r="E58" s="144">
        <v>42720</v>
      </c>
      <c r="F58" s="144">
        <v>43084</v>
      </c>
      <c r="G58" s="159">
        <f t="shared" si="3"/>
        <v>12.133333333333333</v>
      </c>
      <c r="H58" s="121" t="s">
        <v>2685</v>
      </c>
      <c r="I58" s="63" t="s">
        <v>887</v>
      </c>
      <c r="J58" s="63" t="s">
        <v>931</v>
      </c>
      <c r="K58" s="122">
        <v>1698820758</v>
      </c>
      <c r="L58" s="123" t="s">
        <v>1148</v>
      </c>
      <c r="M58" s="116">
        <v>1</v>
      </c>
      <c r="N58" s="65" t="s">
        <v>2634</v>
      </c>
      <c r="O58" s="65" t="s">
        <v>26</v>
      </c>
      <c r="P58" s="79"/>
    </row>
    <row r="59" spans="1:16" s="7" customFormat="1" ht="24.75" customHeight="1" outlineLevel="1" x14ac:dyDescent="0.25">
      <c r="A59" s="143">
        <v>12</v>
      </c>
      <c r="B59" s="64" t="s">
        <v>2676</v>
      </c>
      <c r="C59" s="65" t="s">
        <v>31</v>
      </c>
      <c r="D59" s="120" t="s">
        <v>2682</v>
      </c>
      <c r="E59" s="144">
        <v>42720</v>
      </c>
      <c r="F59" s="144">
        <v>43084</v>
      </c>
      <c r="G59" s="159">
        <f t="shared" si="3"/>
        <v>12.133333333333333</v>
      </c>
      <c r="H59" s="121" t="s">
        <v>2685</v>
      </c>
      <c r="I59" s="63" t="s">
        <v>887</v>
      </c>
      <c r="J59" s="63" t="s">
        <v>938</v>
      </c>
      <c r="K59" s="122">
        <v>1698820758</v>
      </c>
      <c r="L59" s="123" t="s">
        <v>1148</v>
      </c>
      <c r="M59" s="116">
        <v>1</v>
      </c>
      <c r="N59" s="65" t="s">
        <v>2634</v>
      </c>
      <c r="O59" s="65" t="s">
        <v>26</v>
      </c>
      <c r="P59" s="79"/>
    </row>
    <row r="60" spans="1:16" s="7" customFormat="1" ht="24.75" customHeight="1" outlineLevel="1" x14ac:dyDescent="0.25">
      <c r="A60" s="143">
        <v>13</v>
      </c>
      <c r="B60" s="121" t="s">
        <v>2676</v>
      </c>
      <c r="C60" s="123" t="s">
        <v>31</v>
      </c>
      <c r="D60" s="63" t="s">
        <v>2683</v>
      </c>
      <c r="E60" s="144">
        <v>42720</v>
      </c>
      <c r="F60" s="144">
        <v>43084</v>
      </c>
      <c r="G60" s="159">
        <f t="shared" si="3"/>
        <v>12.133333333333333</v>
      </c>
      <c r="H60" s="121" t="s">
        <v>2680</v>
      </c>
      <c r="I60" s="120" t="s">
        <v>887</v>
      </c>
      <c r="J60" s="120" t="s">
        <v>931</v>
      </c>
      <c r="K60" s="66">
        <v>615002420</v>
      </c>
      <c r="L60" s="65" t="s">
        <v>1148</v>
      </c>
      <c r="M60" s="116">
        <v>1</v>
      </c>
      <c r="N60" s="65" t="s">
        <v>2634</v>
      </c>
      <c r="O60" s="65" t="s">
        <v>26</v>
      </c>
      <c r="P60" s="79"/>
    </row>
    <row r="61" spans="1:16" s="7" customFormat="1" ht="24.75" customHeight="1" outlineLevel="1" x14ac:dyDescent="0.25">
      <c r="A61" s="143">
        <v>14</v>
      </c>
      <c r="B61" s="121" t="s">
        <v>2676</v>
      </c>
      <c r="C61" s="123" t="s">
        <v>31</v>
      </c>
      <c r="D61" s="120" t="s">
        <v>2683</v>
      </c>
      <c r="E61" s="144">
        <v>42720</v>
      </c>
      <c r="F61" s="144">
        <v>43084</v>
      </c>
      <c r="G61" s="159">
        <f t="shared" si="3"/>
        <v>12.133333333333333</v>
      </c>
      <c r="H61" s="121" t="s">
        <v>2680</v>
      </c>
      <c r="I61" s="120" t="s">
        <v>887</v>
      </c>
      <c r="J61" s="120" t="s">
        <v>938</v>
      </c>
      <c r="K61" s="66">
        <v>615002420</v>
      </c>
      <c r="L61" s="65" t="s">
        <v>1148</v>
      </c>
      <c r="M61" s="116">
        <v>1</v>
      </c>
      <c r="N61" s="65" t="s">
        <v>2634</v>
      </c>
      <c r="O61" s="65" t="s">
        <v>26</v>
      </c>
      <c r="P61" s="79"/>
    </row>
    <row r="62" spans="1:16" s="7" customFormat="1" ht="24.75" customHeight="1" outlineLevel="1" x14ac:dyDescent="0.25">
      <c r="A62" s="143">
        <v>15</v>
      </c>
      <c r="B62" s="121" t="s">
        <v>2676</v>
      </c>
      <c r="C62" s="123" t="s">
        <v>31</v>
      </c>
      <c r="D62" s="63" t="s">
        <v>2686</v>
      </c>
      <c r="E62" s="144">
        <v>42674</v>
      </c>
      <c r="F62" s="144">
        <v>43039</v>
      </c>
      <c r="G62" s="159">
        <f t="shared" si="3"/>
        <v>12.166666666666666</v>
      </c>
      <c r="H62" s="121" t="s">
        <v>2687</v>
      </c>
      <c r="I62" s="63" t="s">
        <v>887</v>
      </c>
      <c r="J62" s="63" t="s">
        <v>122</v>
      </c>
      <c r="K62" s="66">
        <v>276580732</v>
      </c>
      <c r="L62" s="65" t="s">
        <v>1148</v>
      </c>
      <c r="M62" s="116">
        <v>1</v>
      </c>
      <c r="N62" s="65" t="s">
        <v>2634</v>
      </c>
      <c r="O62" s="65" t="s">
        <v>26</v>
      </c>
      <c r="P62" s="79"/>
    </row>
    <row r="63" spans="1:16" s="7" customFormat="1" ht="24.75" customHeight="1" outlineLevel="1" x14ac:dyDescent="0.25">
      <c r="A63" s="143">
        <v>16</v>
      </c>
      <c r="B63" s="121" t="s">
        <v>2676</v>
      </c>
      <c r="C63" s="65" t="s">
        <v>31</v>
      </c>
      <c r="D63" s="63" t="s">
        <v>2688</v>
      </c>
      <c r="E63" s="144">
        <v>42452</v>
      </c>
      <c r="F63" s="144">
        <v>42674</v>
      </c>
      <c r="G63" s="159">
        <f t="shared" si="3"/>
        <v>7.4</v>
      </c>
      <c r="H63" s="121" t="s">
        <v>2689</v>
      </c>
      <c r="I63" s="120" t="s">
        <v>887</v>
      </c>
      <c r="J63" s="120" t="s">
        <v>122</v>
      </c>
      <c r="K63" s="66">
        <v>146278911</v>
      </c>
      <c r="L63" s="65" t="s">
        <v>1148</v>
      </c>
      <c r="M63" s="116">
        <v>1</v>
      </c>
      <c r="N63" s="65" t="s">
        <v>2634</v>
      </c>
      <c r="O63" s="65" t="s">
        <v>26</v>
      </c>
      <c r="P63" s="79"/>
    </row>
    <row r="64" spans="1:16" s="7" customFormat="1" ht="24.75" customHeight="1" outlineLevel="1" x14ac:dyDescent="0.25">
      <c r="A64" s="143">
        <v>17</v>
      </c>
      <c r="B64" s="121" t="s">
        <v>2676</v>
      </c>
      <c r="C64" s="123" t="s">
        <v>31</v>
      </c>
      <c r="D64" s="63" t="s">
        <v>2690</v>
      </c>
      <c r="E64" s="144">
        <v>43080</v>
      </c>
      <c r="F64" s="144">
        <v>43312</v>
      </c>
      <c r="G64" s="159">
        <f t="shared" si="3"/>
        <v>7.7333333333333334</v>
      </c>
      <c r="H64" s="121" t="s">
        <v>2691</v>
      </c>
      <c r="I64" s="120" t="s">
        <v>887</v>
      </c>
      <c r="J64" s="120" t="s">
        <v>910</v>
      </c>
      <c r="K64" s="66">
        <v>951047814</v>
      </c>
      <c r="L64" s="123" t="s">
        <v>1148</v>
      </c>
      <c r="M64" s="116">
        <v>1</v>
      </c>
      <c r="N64" s="65" t="s">
        <v>27</v>
      </c>
      <c r="O64" s="65" t="s">
        <v>1148</v>
      </c>
      <c r="P64" s="79"/>
    </row>
    <row r="65" spans="1:16" s="7" customFormat="1" ht="24.75" customHeight="1" outlineLevel="1" x14ac:dyDescent="0.25">
      <c r="A65" s="143">
        <v>18</v>
      </c>
      <c r="B65" s="121" t="s">
        <v>2676</v>
      </c>
      <c r="C65" s="123" t="s">
        <v>31</v>
      </c>
      <c r="D65" s="120" t="s">
        <v>2690</v>
      </c>
      <c r="E65" s="144">
        <v>43080</v>
      </c>
      <c r="F65" s="144">
        <v>43312</v>
      </c>
      <c r="G65" s="159">
        <f t="shared" si="3"/>
        <v>7.7333333333333334</v>
      </c>
      <c r="H65" s="121" t="s">
        <v>2691</v>
      </c>
      <c r="I65" s="120" t="s">
        <v>887</v>
      </c>
      <c r="J65" s="120" t="s">
        <v>923</v>
      </c>
      <c r="K65" s="122">
        <v>951047814</v>
      </c>
      <c r="L65" s="123" t="s">
        <v>1148</v>
      </c>
      <c r="M65" s="116">
        <v>1</v>
      </c>
      <c r="N65" s="65" t="s">
        <v>27</v>
      </c>
      <c r="O65" s="65" t="s">
        <v>1148</v>
      </c>
      <c r="P65" s="79"/>
    </row>
    <row r="66" spans="1:16" s="7" customFormat="1" ht="24.75" customHeight="1" outlineLevel="1" x14ac:dyDescent="0.25">
      <c r="A66" s="143">
        <v>19</v>
      </c>
      <c r="B66" s="121" t="s">
        <v>2676</v>
      </c>
      <c r="C66" s="123" t="s">
        <v>31</v>
      </c>
      <c r="D66" s="120" t="s">
        <v>2690</v>
      </c>
      <c r="E66" s="144">
        <v>43080</v>
      </c>
      <c r="F66" s="144">
        <v>43312</v>
      </c>
      <c r="G66" s="159">
        <f t="shared" si="3"/>
        <v>7.7333333333333334</v>
      </c>
      <c r="H66" s="121" t="s">
        <v>2691</v>
      </c>
      <c r="I66" s="120" t="s">
        <v>887</v>
      </c>
      <c r="J66" s="120" t="s">
        <v>938</v>
      </c>
      <c r="K66" s="122">
        <v>951047814</v>
      </c>
      <c r="L66" s="123" t="s">
        <v>1148</v>
      </c>
      <c r="M66" s="116">
        <v>1</v>
      </c>
      <c r="N66" s="65" t="s">
        <v>27</v>
      </c>
      <c r="O66" s="65" t="s">
        <v>1148</v>
      </c>
      <c r="P66" s="79"/>
    </row>
    <row r="67" spans="1:16" s="7" customFormat="1" ht="24.75" customHeight="1" outlineLevel="1" x14ac:dyDescent="0.25">
      <c r="A67" s="143">
        <v>20</v>
      </c>
      <c r="B67" s="121" t="s">
        <v>2676</v>
      </c>
      <c r="C67" s="123" t="s">
        <v>31</v>
      </c>
      <c r="D67" s="120" t="s">
        <v>2690</v>
      </c>
      <c r="E67" s="144">
        <v>43080</v>
      </c>
      <c r="F67" s="144">
        <v>43312</v>
      </c>
      <c r="G67" s="159">
        <f t="shared" si="3"/>
        <v>7.7333333333333334</v>
      </c>
      <c r="H67" s="121" t="s">
        <v>2691</v>
      </c>
      <c r="I67" s="120" t="s">
        <v>887</v>
      </c>
      <c r="J67" s="120" t="s">
        <v>947</v>
      </c>
      <c r="K67" s="122">
        <v>951047814</v>
      </c>
      <c r="L67" s="123" t="s">
        <v>1148</v>
      </c>
      <c r="M67" s="116">
        <v>1</v>
      </c>
      <c r="N67" s="65" t="s">
        <v>27</v>
      </c>
      <c r="O67" s="65" t="s">
        <v>1148</v>
      </c>
      <c r="P67" s="79"/>
    </row>
    <row r="68" spans="1:16" s="7" customFormat="1" ht="24.75" customHeight="1" outlineLevel="1" x14ac:dyDescent="0.25">
      <c r="A68" s="143">
        <v>21</v>
      </c>
      <c r="B68" s="121" t="s">
        <v>2676</v>
      </c>
      <c r="C68" s="123" t="s">
        <v>31</v>
      </c>
      <c r="D68" s="63" t="s">
        <v>2677</v>
      </c>
      <c r="E68" s="144">
        <v>43312</v>
      </c>
      <c r="F68" s="144">
        <v>43404</v>
      </c>
      <c r="G68" s="159">
        <f t="shared" si="3"/>
        <v>3.0666666666666669</v>
      </c>
      <c r="H68" s="121" t="s">
        <v>2691</v>
      </c>
      <c r="I68" s="120" t="s">
        <v>887</v>
      </c>
      <c r="J68" s="120" t="s">
        <v>910</v>
      </c>
      <c r="K68" s="66">
        <v>451357723</v>
      </c>
      <c r="L68" s="123" t="s">
        <v>1148</v>
      </c>
      <c r="M68" s="116">
        <v>1</v>
      </c>
      <c r="N68" s="123" t="s">
        <v>27</v>
      </c>
      <c r="O68" s="123" t="s">
        <v>1148</v>
      </c>
      <c r="P68" s="79"/>
    </row>
    <row r="69" spans="1:16" s="7" customFormat="1" ht="24.75" customHeight="1" outlineLevel="1" x14ac:dyDescent="0.25">
      <c r="A69" s="143">
        <v>22</v>
      </c>
      <c r="B69" s="121" t="s">
        <v>2676</v>
      </c>
      <c r="C69" s="123" t="s">
        <v>31</v>
      </c>
      <c r="D69" s="120" t="s">
        <v>2677</v>
      </c>
      <c r="E69" s="144">
        <v>43312</v>
      </c>
      <c r="F69" s="144">
        <v>43404</v>
      </c>
      <c r="G69" s="159">
        <f t="shared" si="3"/>
        <v>3.0666666666666669</v>
      </c>
      <c r="H69" s="121" t="s">
        <v>2691</v>
      </c>
      <c r="I69" s="120" t="s">
        <v>887</v>
      </c>
      <c r="J69" s="120" t="s">
        <v>923</v>
      </c>
      <c r="K69" s="122">
        <v>451357723</v>
      </c>
      <c r="L69" s="123" t="s">
        <v>1148</v>
      </c>
      <c r="M69" s="116">
        <v>1</v>
      </c>
      <c r="N69" s="123" t="s">
        <v>27</v>
      </c>
      <c r="O69" s="123" t="s">
        <v>1148</v>
      </c>
      <c r="P69" s="79"/>
    </row>
    <row r="70" spans="1:16" s="7" customFormat="1" ht="24.75" customHeight="1" outlineLevel="1" x14ac:dyDescent="0.25">
      <c r="A70" s="143">
        <v>23</v>
      </c>
      <c r="B70" s="121" t="s">
        <v>2676</v>
      </c>
      <c r="C70" s="123" t="s">
        <v>31</v>
      </c>
      <c r="D70" s="120" t="s">
        <v>2677</v>
      </c>
      <c r="E70" s="144">
        <v>43312</v>
      </c>
      <c r="F70" s="144">
        <v>43404</v>
      </c>
      <c r="G70" s="159">
        <f t="shared" si="3"/>
        <v>3.0666666666666669</v>
      </c>
      <c r="H70" s="121" t="s">
        <v>2691</v>
      </c>
      <c r="I70" s="120" t="s">
        <v>887</v>
      </c>
      <c r="J70" s="120" t="s">
        <v>938</v>
      </c>
      <c r="K70" s="122">
        <v>451357723</v>
      </c>
      <c r="L70" s="123" t="s">
        <v>1148</v>
      </c>
      <c r="M70" s="116">
        <v>1</v>
      </c>
      <c r="N70" s="123" t="s">
        <v>27</v>
      </c>
      <c r="O70" s="123" t="s">
        <v>1148</v>
      </c>
      <c r="P70" s="79"/>
    </row>
    <row r="71" spans="1:16" s="7" customFormat="1" ht="24.75" customHeight="1" outlineLevel="1" x14ac:dyDescent="0.25">
      <c r="A71" s="143">
        <v>24</v>
      </c>
      <c r="B71" s="121" t="s">
        <v>2676</v>
      </c>
      <c r="C71" s="123" t="s">
        <v>31</v>
      </c>
      <c r="D71" s="120" t="s">
        <v>2677</v>
      </c>
      <c r="E71" s="144">
        <v>43312</v>
      </c>
      <c r="F71" s="144">
        <v>43404</v>
      </c>
      <c r="G71" s="159">
        <f t="shared" si="3"/>
        <v>3.0666666666666669</v>
      </c>
      <c r="H71" s="121" t="s">
        <v>2691</v>
      </c>
      <c r="I71" s="120" t="s">
        <v>887</v>
      </c>
      <c r="J71" s="120" t="s">
        <v>947</v>
      </c>
      <c r="K71" s="122">
        <v>451357723</v>
      </c>
      <c r="L71" s="123" t="s">
        <v>1148</v>
      </c>
      <c r="M71" s="116">
        <v>1</v>
      </c>
      <c r="N71" s="123" t="s">
        <v>27</v>
      </c>
      <c r="O71" s="123" t="s">
        <v>1148</v>
      </c>
      <c r="P71" s="79"/>
    </row>
    <row r="72" spans="1:16" s="7" customFormat="1" ht="24.75" customHeight="1" outlineLevel="1" x14ac:dyDescent="0.25">
      <c r="A72" s="143">
        <v>25</v>
      </c>
      <c r="B72" s="64" t="s">
        <v>2676</v>
      </c>
      <c r="C72" s="65" t="s">
        <v>31</v>
      </c>
      <c r="D72" s="63" t="s">
        <v>2692</v>
      </c>
      <c r="E72" s="144">
        <v>43483</v>
      </c>
      <c r="F72" s="144">
        <v>43826</v>
      </c>
      <c r="G72" s="159">
        <f t="shared" si="3"/>
        <v>11.433333333333334</v>
      </c>
      <c r="H72" s="64" t="s">
        <v>2693</v>
      </c>
      <c r="I72" s="120" t="s">
        <v>887</v>
      </c>
      <c r="J72" s="120" t="s">
        <v>910</v>
      </c>
      <c r="K72" s="66">
        <v>1739861679</v>
      </c>
      <c r="L72" s="123" t="s">
        <v>1148</v>
      </c>
      <c r="M72" s="116">
        <v>1</v>
      </c>
      <c r="N72" s="123" t="s">
        <v>27</v>
      </c>
      <c r="O72" s="123" t="s">
        <v>1148</v>
      </c>
      <c r="P72" s="79"/>
    </row>
    <row r="73" spans="1:16" s="7" customFormat="1" ht="24.75" customHeight="1" outlineLevel="1" x14ac:dyDescent="0.25">
      <c r="A73" s="143">
        <v>26</v>
      </c>
      <c r="B73" s="121" t="s">
        <v>2676</v>
      </c>
      <c r="C73" s="123" t="s">
        <v>31</v>
      </c>
      <c r="D73" s="120" t="s">
        <v>2692</v>
      </c>
      <c r="E73" s="144">
        <v>43483</v>
      </c>
      <c r="F73" s="144">
        <v>43826</v>
      </c>
      <c r="G73" s="159">
        <f t="shared" si="3"/>
        <v>11.433333333333334</v>
      </c>
      <c r="H73" s="121" t="s">
        <v>2693</v>
      </c>
      <c r="I73" s="120" t="s">
        <v>887</v>
      </c>
      <c r="J73" s="120" t="s">
        <v>923</v>
      </c>
      <c r="K73" s="122">
        <v>1739861679</v>
      </c>
      <c r="L73" s="123" t="s">
        <v>1148</v>
      </c>
      <c r="M73" s="116">
        <v>1</v>
      </c>
      <c r="N73" s="123" t="s">
        <v>27</v>
      </c>
      <c r="O73" s="123" t="s">
        <v>1148</v>
      </c>
      <c r="P73" s="79"/>
    </row>
    <row r="74" spans="1:16" s="7" customFormat="1" ht="24.75" customHeight="1" outlineLevel="1" x14ac:dyDescent="0.25">
      <c r="A74" s="143">
        <v>27</v>
      </c>
      <c r="B74" s="121" t="s">
        <v>2676</v>
      </c>
      <c r="C74" s="123" t="s">
        <v>31</v>
      </c>
      <c r="D74" s="120" t="s">
        <v>2692</v>
      </c>
      <c r="E74" s="144">
        <v>43483</v>
      </c>
      <c r="F74" s="144">
        <v>43826</v>
      </c>
      <c r="G74" s="159">
        <f t="shared" si="3"/>
        <v>11.433333333333334</v>
      </c>
      <c r="H74" s="64" t="s">
        <v>2693</v>
      </c>
      <c r="I74" s="120" t="s">
        <v>887</v>
      </c>
      <c r="J74" s="120" t="s">
        <v>938</v>
      </c>
      <c r="K74" s="122">
        <v>1739861679</v>
      </c>
      <c r="L74" s="123" t="s">
        <v>1148</v>
      </c>
      <c r="M74" s="116">
        <v>1</v>
      </c>
      <c r="N74" s="123" t="s">
        <v>27</v>
      </c>
      <c r="O74" s="123" t="s">
        <v>1148</v>
      </c>
      <c r="P74" s="79"/>
    </row>
    <row r="75" spans="1:16" s="7" customFormat="1" ht="24.75" customHeight="1" outlineLevel="1" x14ac:dyDescent="0.25">
      <c r="A75" s="143">
        <v>28</v>
      </c>
      <c r="B75" s="121" t="s">
        <v>2676</v>
      </c>
      <c r="C75" s="123" t="s">
        <v>31</v>
      </c>
      <c r="D75" s="120" t="s">
        <v>2692</v>
      </c>
      <c r="E75" s="144">
        <v>43483</v>
      </c>
      <c r="F75" s="144">
        <v>43826</v>
      </c>
      <c r="G75" s="159">
        <f t="shared" si="3"/>
        <v>11.433333333333334</v>
      </c>
      <c r="H75" s="64" t="s">
        <v>2693</v>
      </c>
      <c r="I75" s="120" t="s">
        <v>887</v>
      </c>
      <c r="J75" s="120" t="s">
        <v>947</v>
      </c>
      <c r="K75" s="122">
        <v>1739861679</v>
      </c>
      <c r="L75" s="123" t="s">
        <v>1148</v>
      </c>
      <c r="M75" s="116">
        <v>1</v>
      </c>
      <c r="N75" s="123" t="s">
        <v>27</v>
      </c>
      <c r="O75" s="123" t="s">
        <v>1148</v>
      </c>
      <c r="P75" s="79"/>
    </row>
    <row r="76" spans="1:16" s="7" customFormat="1" ht="24.75" customHeight="1" outlineLevel="1" x14ac:dyDescent="0.25">
      <c r="A76" s="143">
        <v>29</v>
      </c>
      <c r="B76" s="64" t="s">
        <v>2676</v>
      </c>
      <c r="C76" s="65" t="s">
        <v>31</v>
      </c>
      <c r="D76" s="63" t="s">
        <v>2694</v>
      </c>
      <c r="E76" s="144">
        <v>42403</v>
      </c>
      <c r="F76" s="144">
        <v>42582</v>
      </c>
      <c r="G76" s="159">
        <f t="shared" si="3"/>
        <v>5.9666666666666668</v>
      </c>
      <c r="H76" s="121" t="s">
        <v>2680</v>
      </c>
      <c r="I76" s="120" t="s">
        <v>887</v>
      </c>
      <c r="J76" s="120" t="s">
        <v>929</v>
      </c>
      <c r="K76" s="66">
        <v>253026810</v>
      </c>
      <c r="L76" s="123" t="s">
        <v>1148</v>
      </c>
      <c r="M76" s="67">
        <v>1</v>
      </c>
      <c r="N76" s="65" t="s">
        <v>27</v>
      </c>
      <c r="O76" s="65" t="s">
        <v>1148</v>
      </c>
      <c r="P76" s="79"/>
    </row>
    <row r="77" spans="1:16" s="7" customFormat="1" ht="24.75" customHeight="1" outlineLevel="1" x14ac:dyDescent="0.25">
      <c r="A77" s="143">
        <v>30</v>
      </c>
      <c r="B77" s="121" t="s">
        <v>2676</v>
      </c>
      <c r="C77" s="123" t="s">
        <v>31</v>
      </c>
      <c r="D77" s="120" t="s">
        <v>2694</v>
      </c>
      <c r="E77" s="144">
        <v>42403</v>
      </c>
      <c r="F77" s="144">
        <v>42582</v>
      </c>
      <c r="G77" s="159">
        <f t="shared" si="3"/>
        <v>5.9666666666666668</v>
      </c>
      <c r="H77" s="121" t="s">
        <v>2680</v>
      </c>
      <c r="I77" s="120" t="s">
        <v>887</v>
      </c>
      <c r="J77" s="120" t="s">
        <v>945</v>
      </c>
      <c r="K77" s="66">
        <v>253026810</v>
      </c>
      <c r="L77" s="123" t="s">
        <v>1148</v>
      </c>
      <c r="M77" s="116">
        <v>1</v>
      </c>
      <c r="N77" s="123" t="s">
        <v>27</v>
      </c>
      <c r="O77" s="123" t="s">
        <v>1148</v>
      </c>
      <c r="P77" s="79"/>
    </row>
    <row r="78" spans="1:16" s="7" customFormat="1" ht="24.75" customHeight="1" outlineLevel="1" x14ac:dyDescent="0.25">
      <c r="A78" s="143">
        <v>31</v>
      </c>
      <c r="B78" s="121" t="s">
        <v>2676</v>
      </c>
      <c r="C78" s="123" t="s">
        <v>31</v>
      </c>
      <c r="D78" s="63" t="s">
        <v>2695</v>
      </c>
      <c r="E78" s="144">
        <v>43085</v>
      </c>
      <c r="F78" s="144">
        <v>43312</v>
      </c>
      <c r="G78" s="159">
        <f t="shared" si="3"/>
        <v>7.5666666666666664</v>
      </c>
      <c r="H78" s="121" t="s">
        <v>2696</v>
      </c>
      <c r="I78" s="120" t="s">
        <v>887</v>
      </c>
      <c r="J78" s="120" t="s">
        <v>929</v>
      </c>
      <c r="K78" s="66">
        <v>268212225</v>
      </c>
      <c r="L78" s="123" t="s">
        <v>1148</v>
      </c>
      <c r="M78" s="116">
        <v>1</v>
      </c>
      <c r="N78" s="123" t="s">
        <v>27</v>
      </c>
      <c r="O78" s="123" t="s">
        <v>1148</v>
      </c>
      <c r="P78" s="79"/>
    </row>
    <row r="79" spans="1:16" s="7" customFormat="1" ht="24.75" customHeight="1" outlineLevel="1" x14ac:dyDescent="0.25">
      <c r="A79" s="143">
        <v>32</v>
      </c>
      <c r="B79" s="121" t="s">
        <v>2676</v>
      </c>
      <c r="C79" s="123" t="s">
        <v>31</v>
      </c>
      <c r="D79" s="120" t="s">
        <v>2695</v>
      </c>
      <c r="E79" s="144">
        <v>43085</v>
      </c>
      <c r="F79" s="144">
        <v>43312</v>
      </c>
      <c r="G79" s="159">
        <f t="shared" si="3"/>
        <v>7.5666666666666664</v>
      </c>
      <c r="H79" s="121" t="s">
        <v>2696</v>
      </c>
      <c r="I79" s="120" t="s">
        <v>887</v>
      </c>
      <c r="J79" s="120" t="s">
        <v>945</v>
      </c>
      <c r="K79" s="122">
        <v>268212225</v>
      </c>
      <c r="L79" s="123" t="s">
        <v>1148</v>
      </c>
      <c r="M79" s="116">
        <v>1</v>
      </c>
      <c r="N79" s="123" t="s">
        <v>27</v>
      </c>
      <c r="O79" s="123" t="s">
        <v>1148</v>
      </c>
      <c r="P79" s="79"/>
    </row>
    <row r="80" spans="1:16" s="7" customFormat="1" ht="24.75" customHeight="1" outlineLevel="1" x14ac:dyDescent="0.25">
      <c r="A80" s="143">
        <v>33</v>
      </c>
      <c r="B80" s="121" t="s">
        <v>2676</v>
      </c>
      <c r="C80" s="123" t="s">
        <v>31</v>
      </c>
      <c r="D80" s="63" t="s">
        <v>2697</v>
      </c>
      <c r="E80" s="144">
        <v>43486</v>
      </c>
      <c r="F80" s="144">
        <v>43819</v>
      </c>
      <c r="G80" s="159">
        <f t="shared" si="3"/>
        <v>11.1</v>
      </c>
      <c r="H80" s="121" t="s">
        <v>2696</v>
      </c>
      <c r="I80" s="120" t="s">
        <v>887</v>
      </c>
      <c r="J80" s="120" t="s">
        <v>929</v>
      </c>
      <c r="K80" s="122">
        <v>268212225</v>
      </c>
      <c r="L80" s="123" t="s">
        <v>1148</v>
      </c>
      <c r="M80" s="116">
        <v>1</v>
      </c>
      <c r="N80" s="123" t="s">
        <v>27</v>
      </c>
      <c r="O80" s="123" t="s">
        <v>1148</v>
      </c>
      <c r="P80" s="79"/>
    </row>
    <row r="81" spans="1:16" s="7" customFormat="1" ht="24.75" customHeight="1" outlineLevel="1" x14ac:dyDescent="0.25">
      <c r="A81" s="143">
        <v>34</v>
      </c>
      <c r="B81" s="121" t="s">
        <v>2676</v>
      </c>
      <c r="C81" s="123" t="s">
        <v>31</v>
      </c>
      <c r="D81" s="120" t="s">
        <v>2697</v>
      </c>
      <c r="E81" s="144">
        <v>43486</v>
      </c>
      <c r="F81" s="144">
        <v>43819</v>
      </c>
      <c r="G81" s="159">
        <f t="shared" si="3"/>
        <v>11.1</v>
      </c>
      <c r="H81" s="121" t="s">
        <v>2696</v>
      </c>
      <c r="I81" s="120" t="s">
        <v>887</v>
      </c>
      <c r="J81" s="120" t="s">
        <v>945</v>
      </c>
      <c r="K81" s="122">
        <v>268212225</v>
      </c>
      <c r="L81" s="123" t="s">
        <v>1148</v>
      </c>
      <c r="M81" s="116">
        <v>1</v>
      </c>
      <c r="N81" s="123" t="s">
        <v>27</v>
      </c>
      <c r="O81" s="123" t="s">
        <v>1148</v>
      </c>
      <c r="P81" s="79"/>
    </row>
    <row r="82" spans="1:16" s="7" customFormat="1" ht="24.75" customHeight="1" outlineLevel="1" x14ac:dyDescent="0.25">
      <c r="A82" s="143">
        <v>35</v>
      </c>
      <c r="B82" s="121"/>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2699</v>
      </c>
      <c r="E114" s="144">
        <v>43880</v>
      </c>
      <c r="F114" s="144">
        <v>44196</v>
      </c>
      <c r="G114" s="159">
        <f>IF(AND(E114&lt;&gt;"",F114&lt;&gt;""),((F114-E114)/30),"")</f>
        <v>10.533333333333333</v>
      </c>
      <c r="H114" s="121" t="s">
        <v>2700</v>
      </c>
      <c r="I114" s="120" t="s">
        <v>887</v>
      </c>
      <c r="J114" s="120" t="s">
        <v>910</v>
      </c>
      <c r="K114" s="122">
        <v>1589354657</v>
      </c>
      <c r="L114" s="100">
        <f>+IF(AND(K114&gt;0,O114="Ejecución"),(K114/877802)*Tabla28[[#This Row],[% participación]],IF(AND(K114&gt;0,O114&lt;&gt;"Ejecución"),"-",""))</f>
        <v>1810.6072405850066</v>
      </c>
      <c r="M114" s="123" t="s">
        <v>1148</v>
      </c>
      <c r="N114" s="172">
        <f>+IF(M118="No",1,IF(M118="Si","Ingrese %",""))</f>
        <v>1</v>
      </c>
      <c r="O114" s="161" t="s">
        <v>1150</v>
      </c>
      <c r="P114" s="78"/>
    </row>
    <row r="115" spans="1:16" s="6" customFormat="1" ht="24.75" customHeight="1" x14ac:dyDescent="0.25">
      <c r="A115" s="142">
        <v>2</v>
      </c>
      <c r="B115" s="160" t="s">
        <v>2664</v>
      </c>
      <c r="C115" s="162" t="s">
        <v>31</v>
      </c>
      <c r="D115" s="120" t="s">
        <v>2699</v>
      </c>
      <c r="E115" s="144">
        <v>43880</v>
      </c>
      <c r="F115" s="144">
        <v>44196</v>
      </c>
      <c r="G115" s="159">
        <f t="shared" ref="G115:G116" si="4">IF(AND(E115&lt;&gt;"",F115&lt;&gt;""),((F115-E115)/30),"")</f>
        <v>10.533333333333333</v>
      </c>
      <c r="H115" s="121" t="s">
        <v>2700</v>
      </c>
      <c r="I115" s="120" t="s">
        <v>887</v>
      </c>
      <c r="J115" s="120" t="s">
        <v>923</v>
      </c>
      <c r="K115" s="68">
        <v>1589354657</v>
      </c>
      <c r="L115" s="100">
        <f>+IF(AND(K115&gt;0,O115="Ejecución"),(K115/877802)*Tabla28[[#This Row],[% participación]],IF(AND(K115&gt;0,O115&lt;&gt;"Ejecución"),"-",""))</f>
        <v>1810.6072405850066</v>
      </c>
      <c r="M115" s="65" t="s">
        <v>1148</v>
      </c>
      <c r="N115" s="172">
        <f>+IF(M118="No",1,IF(M118="Si","Ingrese %",""))</f>
        <v>1</v>
      </c>
      <c r="O115" s="161" t="s">
        <v>1150</v>
      </c>
      <c r="P115" s="78"/>
    </row>
    <row r="116" spans="1:16" s="6" customFormat="1" ht="24.75" customHeight="1" x14ac:dyDescent="0.25">
      <c r="A116" s="142">
        <v>3</v>
      </c>
      <c r="B116" s="160" t="s">
        <v>2664</v>
      </c>
      <c r="C116" s="162" t="s">
        <v>31</v>
      </c>
      <c r="D116" s="120" t="s">
        <v>2699</v>
      </c>
      <c r="E116" s="144">
        <v>43880</v>
      </c>
      <c r="F116" s="144">
        <v>44196</v>
      </c>
      <c r="G116" s="159">
        <f t="shared" si="4"/>
        <v>10.533333333333333</v>
      </c>
      <c r="H116" s="121" t="s">
        <v>2700</v>
      </c>
      <c r="I116" s="120" t="s">
        <v>887</v>
      </c>
      <c r="J116" s="120" t="s">
        <v>938</v>
      </c>
      <c r="K116" s="68">
        <v>1589354657</v>
      </c>
      <c r="L116" s="100">
        <f>+IF(AND(K116&gt;0,O116="Ejecución"),(K116/877802)*Tabla28[[#This Row],[% participación]],IF(AND(K116&gt;0,O116&lt;&gt;"Ejecución"),"-",""))</f>
        <v>1810.6072405850066</v>
      </c>
      <c r="M116" s="123" t="s">
        <v>1148</v>
      </c>
      <c r="N116" s="172">
        <f>+IF(M118="No",1,IF(M118="Si","Ingrese %",""))</f>
        <v>1</v>
      </c>
      <c r="O116" s="161" t="s">
        <v>1150</v>
      </c>
      <c r="P116" s="78"/>
    </row>
    <row r="117" spans="1:16" s="6" customFormat="1" ht="24.75" customHeight="1" outlineLevel="1" x14ac:dyDescent="0.25">
      <c r="A117" s="142">
        <v>4</v>
      </c>
      <c r="B117" s="160" t="s">
        <v>2664</v>
      </c>
      <c r="C117" s="162" t="s">
        <v>31</v>
      </c>
      <c r="D117" s="120" t="s">
        <v>2699</v>
      </c>
      <c r="E117" s="144">
        <v>43880</v>
      </c>
      <c r="F117" s="144">
        <v>44196</v>
      </c>
      <c r="G117" s="159">
        <f t="shared" ref="G117:G159" si="5">IF(AND(E117&lt;&gt;"",F117&lt;&gt;""),((F117-E117)/30),"")</f>
        <v>10.533333333333333</v>
      </c>
      <c r="H117" s="121" t="s">
        <v>2700</v>
      </c>
      <c r="I117" s="120" t="s">
        <v>887</v>
      </c>
      <c r="J117" s="120" t="s">
        <v>947</v>
      </c>
      <c r="K117" s="68">
        <v>1589354657</v>
      </c>
      <c r="L117" s="100">
        <f>+IF(AND(K117&gt;0,O117="Ejecución"),(K117/877802)*Tabla28[[#This Row],[% participación]],IF(AND(K117&gt;0,O117&lt;&gt;"Ejecución"),"-",""))</f>
        <v>1810.6072405850066</v>
      </c>
      <c r="M117" s="123" t="s">
        <v>1148</v>
      </c>
      <c r="N117" s="172">
        <f>+IF(M118="No",1,IF(M118="Si","Ingrese %",""))</f>
        <v>1</v>
      </c>
      <c r="O117" s="161" t="s">
        <v>1150</v>
      </c>
      <c r="P117" s="78"/>
    </row>
    <row r="118" spans="1:16" s="7" customFormat="1" ht="24.75" customHeight="1" outlineLevel="1" x14ac:dyDescent="0.25">
      <c r="A118" s="143">
        <v>5</v>
      </c>
      <c r="B118" s="160" t="s">
        <v>2664</v>
      </c>
      <c r="C118" s="162" t="s">
        <v>31</v>
      </c>
      <c r="D118" s="63" t="s">
        <v>2702</v>
      </c>
      <c r="E118" s="144">
        <v>43881</v>
      </c>
      <c r="F118" s="144">
        <v>44196</v>
      </c>
      <c r="G118" s="159">
        <f t="shared" si="5"/>
        <v>10.5</v>
      </c>
      <c r="H118" s="121" t="s">
        <v>2701</v>
      </c>
      <c r="I118" s="63" t="s">
        <v>887</v>
      </c>
      <c r="J118" s="63" t="s">
        <v>938</v>
      </c>
      <c r="K118" s="68">
        <v>698561353</v>
      </c>
      <c r="L118" s="100">
        <f>+IF(AND(K118&gt;0,O118="Ejecución"),(K118/877802)*Tabla28[[#This Row],[% participación]],IF(AND(K118&gt;0,O118&lt;&gt;"Ejecución"),"-",""))</f>
        <v>795.80742923802859</v>
      </c>
      <c r="M118" s="123"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120" t="s">
        <v>2702</v>
      </c>
      <c r="E119" s="144">
        <v>43881</v>
      </c>
      <c r="F119" s="144">
        <v>44196</v>
      </c>
      <c r="G119" s="159">
        <f t="shared" si="5"/>
        <v>10.5</v>
      </c>
      <c r="H119" s="121" t="s">
        <v>2703</v>
      </c>
      <c r="I119" s="63" t="s">
        <v>887</v>
      </c>
      <c r="J119" s="63" t="s">
        <v>931</v>
      </c>
      <c r="K119" s="68">
        <v>698561353</v>
      </c>
      <c r="L119" s="100">
        <f>+IF(AND(K119&gt;0,O119="Ejecución"),(K119/877802)*Tabla28[[#This Row],[% participación]],IF(AND(K119&gt;0,O119&lt;&gt;"Ejecución"),"-",""))</f>
        <v>795.80742923802859</v>
      </c>
      <c r="M119" s="123" t="s">
        <v>1148</v>
      </c>
      <c r="N119" s="172">
        <f t="shared" si="6"/>
        <v>1</v>
      </c>
      <c r="O119" s="161" t="s">
        <v>1150</v>
      </c>
      <c r="P119" s="79"/>
    </row>
    <row r="120" spans="1:16" s="7" customFormat="1" ht="24.75" customHeight="1" outlineLevel="1" x14ac:dyDescent="0.25">
      <c r="A120" s="143">
        <v>7</v>
      </c>
      <c r="B120" s="160" t="s">
        <v>2664</v>
      </c>
      <c r="C120" s="162" t="s">
        <v>31</v>
      </c>
      <c r="D120" s="120" t="s">
        <v>2705</v>
      </c>
      <c r="E120" s="144">
        <v>43880</v>
      </c>
      <c r="F120" s="144">
        <v>44196</v>
      </c>
      <c r="G120" s="159">
        <f t="shared" si="5"/>
        <v>10.533333333333333</v>
      </c>
      <c r="H120" s="121" t="s">
        <v>2704</v>
      </c>
      <c r="I120" s="63" t="s">
        <v>887</v>
      </c>
      <c r="J120" s="63" t="s">
        <v>929</v>
      </c>
      <c r="K120" s="68">
        <v>508552700</v>
      </c>
      <c r="L120" s="100">
        <f>+IF(AND(K120&gt;0,O120="Ejecución"),(K120/877802)*Tabla28[[#This Row],[% participación]],IF(AND(K120&gt;0,O120&lt;&gt;"Ejecución"),"-",""))</f>
        <v>579.34784837582959</v>
      </c>
      <c r="M120" s="123" t="s">
        <v>1148</v>
      </c>
      <c r="N120" s="172">
        <f t="shared" si="6"/>
        <v>1</v>
      </c>
      <c r="O120" s="161" t="s">
        <v>1150</v>
      </c>
      <c r="P120" s="79"/>
    </row>
    <row r="121" spans="1:16" s="7" customFormat="1" ht="24.75" customHeight="1" outlineLevel="1" x14ac:dyDescent="0.25">
      <c r="A121" s="143">
        <v>8</v>
      </c>
      <c r="B121" s="160" t="s">
        <v>2664</v>
      </c>
      <c r="C121" s="162" t="s">
        <v>31</v>
      </c>
      <c r="D121" s="120" t="s">
        <v>2705</v>
      </c>
      <c r="E121" s="144">
        <v>43880</v>
      </c>
      <c r="F121" s="144">
        <v>44196</v>
      </c>
      <c r="G121" s="159">
        <f t="shared" si="5"/>
        <v>10.533333333333333</v>
      </c>
      <c r="H121" s="118" t="s">
        <v>2704</v>
      </c>
      <c r="I121" s="63" t="s">
        <v>887</v>
      </c>
      <c r="J121" s="63" t="s">
        <v>945</v>
      </c>
      <c r="K121" s="68">
        <v>508552700</v>
      </c>
      <c r="L121" s="100">
        <f>+IF(AND(K121&gt;0,O121="Ejecución"),(K121/877802)*Tabla28[[#This Row],[% participación]],IF(AND(K121&gt;0,O121&lt;&gt;"Ejecución"),"-",""))</f>
        <v>579.34784837582959</v>
      </c>
      <c r="M121" s="123" t="s">
        <v>1148</v>
      </c>
      <c r="N121" s="172">
        <f t="shared" si="6"/>
        <v>1</v>
      </c>
      <c r="O121" s="161" t="s">
        <v>1150</v>
      </c>
      <c r="P121" s="79"/>
    </row>
    <row r="122" spans="1:16" s="7" customFormat="1" ht="24.75" customHeight="1" outlineLevel="1" x14ac:dyDescent="0.25">
      <c r="A122" s="143">
        <v>9</v>
      </c>
      <c r="B122" s="160" t="s">
        <v>2664</v>
      </c>
      <c r="C122" s="162" t="s">
        <v>31</v>
      </c>
      <c r="D122" s="63" t="s">
        <v>2706</v>
      </c>
      <c r="E122" s="144">
        <v>43887</v>
      </c>
      <c r="F122" s="144">
        <v>44196</v>
      </c>
      <c r="G122" s="159">
        <f t="shared" si="5"/>
        <v>10.3</v>
      </c>
      <c r="H122" s="121" t="s">
        <v>2707</v>
      </c>
      <c r="I122" s="63" t="s">
        <v>887</v>
      </c>
      <c r="J122" s="63" t="s">
        <v>893</v>
      </c>
      <c r="K122" s="68">
        <v>674964935</v>
      </c>
      <c r="L122" s="100">
        <f>+IF(AND(K122&gt;0,O122="Ejecución"),(K122/877802)*Tabla28[[#This Row],[% participación]],IF(AND(K122&gt;0,O122&lt;&gt;"Ejecución"),"-",""))</f>
        <v>768.92617583464153</v>
      </c>
      <c r="M122" s="123" t="s">
        <v>1148</v>
      </c>
      <c r="N122" s="172">
        <f t="shared" si="6"/>
        <v>1</v>
      </c>
      <c r="O122" s="161" t="s">
        <v>1150</v>
      </c>
      <c r="P122" s="79"/>
    </row>
    <row r="123" spans="1:16" s="7" customFormat="1" ht="24.75" customHeight="1" outlineLevel="1" x14ac:dyDescent="0.25">
      <c r="A123" s="143">
        <v>10</v>
      </c>
      <c r="B123" s="160" t="s">
        <v>2664</v>
      </c>
      <c r="C123" s="162" t="s">
        <v>31</v>
      </c>
      <c r="D123" s="120" t="s">
        <v>2706</v>
      </c>
      <c r="E123" s="144">
        <v>43887</v>
      </c>
      <c r="F123" s="144">
        <v>44196</v>
      </c>
      <c r="G123" s="159">
        <f t="shared" si="5"/>
        <v>10.3</v>
      </c>
      <c r="H123" s="121" t="s">
        <v>2707</v>
      </c>
      <c r="I123" s="63" t="s">
        <v>887</v>
      </c>
      <c r="J123" s="63" t="s">
        <v>944</v>
      </c>
      <c r="K123" s="68">
        <v>674964935</v>
      </c>
      <c r="L123" s="100">
        <f>+IF(AND(K123&gt;0,O123="Ejecución"),(K123/877802)*Tabla28[[#This Row],[% participación]],IF(AND(K123&gt;0,O123&lt;&gt;"Ejecución"),"-",""))</f>
        <v>768.92617583464153</v>
      </c>
      <c r="M123" s="123" t="s">
        <v>1148</v>
      </c>
      <c r="N123" s="172">
        <f t="shared" si="6"/>
        <v>1</v>
      </c>
      <c r="O123" s="161" t="s">
        <v>1150</v>
      </c>
      <c r="P123" s="79"/>
    </row>
    <row r="124" spans="1:16" s="7" customFormat="1" ht="24.75" customHeight="1" outlineLevel="1" x14ac:dyDescent="0.25">
      <c r="A124" s="143">
        <v>11</v>
      </c>
      <c r="B124" s="160" t="s">
        <v>2664</v>
      </c>
      <c r="C124" s="162" t="s">
        <v>31</v>
      </c>
      <c r="D124" s="120" t="s">
        <v>2714</v>
      </c>
      <c r="E124" s="144">
        <v>44168</v>
      </c>
      <c r="F124" s="144">
        <v>44773</v>
      </c>
      <c r="G124" s="159">
        <f t="shared" si="5"/>
        <v>20.166666666666668</v>
      </c>
      <c r="H124" s="121" t="s">
        <v>2716</v>
      </c>
      <c r="I124" s="120" t="s">
        <v>887</v>
      </c>
      <c r="J124" s="120" t="s">
        <v>903</v>
      </c>
      <c r="K124" s="68">
        <v>1448947735</v>
      </c>
      <c r="L124" s="100">
        <f>+IF(AND(K124&gt;0,O124="Ejecución"),(K124/877802)*Tabla28[[#This Row],[% participación]],IF(AND(K124&gt;0,O124&lt;&gt;"Ejecución"),"-",""))</f>
        <v>1650.6544015620834</v>
      </c>
      <c r="M124" s="123" t="s">
        <v>1148</v>
      </c>
      <c r="N124" s="172">
        <f>+IF(M126="No",1,IF(M126="Si","Ingrese %",""))</f>
        <v>1</v>
      </c>
      <c r="O124" s="161" t="s">
        <v>1150</v>
      </c>
      <c r="P124" s="79"/>
    </row>
    <row r="125" spans="1:16" s="7" customFormat="1" ht="24.75" customHeight="1" outlineLevel="1" x14ac:dyDescent="0.25">
      <c r="A125" s="143">
        <v>12</v>
      </c>
      <c r="B125" s="160" t="s">
        <v>2664</v>
      </c>
      <c r="C125" s="162" t="s">
        <v>31</v>
      </c>
      <c r="D125" s="120" t="s">
        <v>2714</v>
      </c>
      <c r="E125" s="144">
        <v>44168</v>
      </c>
      <c r="F125" s="144">
        <v>44773</v>
      </c>
      <c r="G125" s="159">
        <f t="shared" si="5"/>
        <v>20.166666666666668</v>
      </c>
      <c r="H125" s="121" t="s">
        <v>2716</v>
      </c>
      <c r="I125" s="120" t="s">
        <v>887</v>
      </c>
      <c r="J125" s="120" t="s">
        <v>908</v>
      </c>
      <c r="K125" s="68">
        <v>1448947735</v>
      </c>
      <c r="L125" s="100">
        <f>+IF(AND(K125&gt;0,O125="Ejecución"),(K125/877802)*Tabla28[[#This Row],[% participación]],IF(AND(K125&gt;0,O125&lt;&gt;"Ejecución"),"-",""))</f>
        <v>1650.6544015620834</v>
      </c>
      <c r="M125" s="123" t="s">
        <v>1148</v>
      </c>
      <c r="N125" s="172">
        <f>+IF(M126="No",1,IF(M126="Si","Ingrese %",""))</f>
        <v>1</v>
      </c>
      <c r="O125" s="161" t="s">
        <v>1150</v>
      </c>
      <c r="P125" s="79"/>
    </row>
    <row r="126" spans="1:16" s="7" customFormat="1" ht="24.75" customHeight="1" outlineLevel="1" x14ac:dyDescent="0.25">
      <c r="A126" s="143">
        <v>13</v>
      </c>
      <c r="B126" s="160" t="s">
        <v>2664</v>
      </c>
      <c r="C126" s="162" t="s">
        <v>31</v>
      </c>
      <c r="D126" s="120" t="s">
        <v>2714</v>
      </c>
      <c r="E126" s="144">
        <v>44168</v>
      </c>
      <c r="F126" s="144">
        <v>44773</v>
      </c>
      <c r="G126" s="159">
        <f t="shared" si="5"/>
        <v>20.166666666666668</v>
      </c>
      <c r="H126" s="121" t="s">
        <v>2716</v>
      </c>
      <c r="I126" s="120" t="s">
        <v>887</v>
      </c>
      <c r="J126" s="120" t="s">
        <v>915</v>
      </c>
      <c r="K126" s="68">
        <v>1448947735</v>
      </c>
      <c r="L126" s="100">
        <f>+IF(AND(K126&gt;0,O126="Ejecución"),(K126/877802)*Tabla28[[#This Row],[% participación]],IF(AND(K126&gt;0,O126&lt;&gt;"Ejecución"),"-",""))</f>
        <v>1650.6544015620834</v>
      </c>
      <c r="M126" s="123" t="s">
        <v>1148</v>
      </c>
      <c r="N126" s="172">
        <f t="shared" ref="N126:N131" si="7">+IF(M126="No",1,IF(M126="Si","Ingrese %",""))</f>
        <v>1</v>
      </c>
      <c r="O126" s="161" t="s">
        <v>1150</v>
      </c>
      <c r="P126" s="79"/>
    </row>
    <row r="127" spans="1:16" s="7" customFormat="1" ht="24.75" customHeight="1" outlineLevel="1" x14ac:dyDescent="0.25">
      <c r="A127" s="143">
        <v>14</v>
      </c>
      <c r="B127" s="160" t="s">
        <v>2664</v>
      </c>
      <c r="C127" s="162" t="s">
        <v>31</v>
      </c>
      <c r="D127" s="120" t="s">
        <v>2714</v>
      </c>
      <c r="E127" s="144">
        <v>44168</v>
      </c>
      <c r="F127" s="144">
        <v>44773</v>
      </c>
      <c r="G127" s="159">
        <f t="shared" si="5"/>
        <v>20.166666666666668</v>
      </c>
      <c r="H127" s="121" t="s">
        <v>2716</v>
      </c>
      <c r="I127" s="120" t="s">
        <v>887</v>
      </c>
      <c r="J127" s="120" t="s">
        <v>921</v>
      </c>
      <c r="K127" s="68">
        <v>1448947735</v>
      </c>
      <c r="L127" s="100">
        <f>+IF(AND(K127&gt;0,O127="Ejecución"),(K127/877802)*Tabla28[[#This Row],[% participación]],IF(AND(K127&gt;0,O127&lt;&gt;"Ejecución"),"-",""))</f>
        <v>1650.6544015620834</v>
      </c>
      <c r="M127" s="123" t="s">
        <v>1148</v>
      </c>
      <c r="N127" s="172">
        <f t="shared" si="7"/>
        <v>1</v>
      </c>
      <c r="O127" s="161" t="s">
        <v>1150</v>
      </c>
      <c r="P127" s="79"/>
    </row>
    <row r="128" spans="1:16" s="7" customFormat="1" ht="24.75" customHeight="1" outlineLevel="1" x14ac:dyDescent="0.25">
      <c r="A128" s="143">
        <v>15</v>
      </c>
      <c r="B128" s="160" t="s">
        <v>2664</v>
      </c>
      <c r="C128" s="162" t="s">
        <v>31</v>
      </c>
      <c r="D128" s="120" t="s">
        <v>2714</v>
      </c>
      <c r="E128" s="144">
        <v>44168</v>
      </c>
      <c r="F128" s="144">
        <v>44773</v>
      </c>
      <c r="G128" s="159">
        <f t="shared" si="5"/>
        <v>20.166666666666668</v>
      </c>
      <c r="H128" s="121" t="s">
        <v>2716</v>
      </c>
      <c r="I128" s="120" t="s">
        <v>887</v>
      </c>
      <c r="J128" s="120" t="s">
        <v>953</v>
      </c>
      <c r="K128" s="68">
        <v>1448947735</v>
      </c>
      <c r="L128" s="100">
        <f>+IF(AND(K128&gt;0,O128="Ejecución"),(K128/877802)*Tabla28[[#This Row],[% participación]],IF(AND(K128&gt;0,O128&lt;&gt;"Ejecución"),"-",""))</f>
        <v>1650.6544015620834</v>
      </c>
      <c r="M128" s="123" t="s">
        <v>1148</v>
      </c>
      <c r="N128" s="172">
        <f t="shared" si="7"/>
        <v>1</v>
      </c>
      <c r="O128" s="161" t="s">
        <v>1150</v>
      </c>
      <c r="P128" s="79"/>
    </row>
    <row r="129" spans="1:16" s="7" customFormat="1" ht="24.75" customHeight="1" outlineLevel="1" x14ac:dyDescent="0.25">
      <c r="A129" s="143">
        <v>16</v>
      </c>
      <c r="B129" s="160" t="s">
        <v>2664</v>
      </c>
      <c r="C129" s="162" t="s">
        <v>31</v>
      </c>
      <c r="D129" s="120" t="s">
        <v>2714</v>
      </c>
      <c r="E129" s="144">
        <v>44168</v>
      </c>
      <c r="F129" s="144">
        <v>44773</v>
      </c>
      <c r="G129" s="159">
        <f t="shared" si="5"/>
        <v>20.166666666666668</v>
      </c>
      <c r="H129" s="121" t="s">
        <v>2716</v>
      </c>
      <c r="I129" s="120" t="s">
        <v>887</v>
      </c>
      <c r="J129" s="120" t="s">
        <v>955</v>
      </c>
      <c r="K129" s="68">
        <v>1448947735</v>
      </c>
      <c r="L129" s="100">
        <f>+IF(AND(K129&gt;0,O129="Ejecución"),(K129/877802)*Tabla28[[#This Row],[% participación]],IF(AND(K129&gt;0,O129&lt;&gt;"Ejecución"),"-",""))</f>
        <v>1650.6544015620834</v>
      </c>
      <c r="M129" s="123" t="s">
        <v>1148</v>
      </c>
      <c r="N129" s="172">
        <f t="shared" si="7"/>
        <v>1</v>
      </c>
      <c r="O129" s="161" t="s">
        <v>1150</v>
      </c>
      <c r="P129" s="79"/>
    </row>
    <row r="130" spans="1:16" s="7" customFormat="1" ht="24.75" customHeight="1" outlineLevel="1" x14ac:dyDescent="0.25">
      <c r="A130" s="143">
        <v>17</v>
      </c>
      <c r="B130" s="160" t="s">
        <v>2664</v>
      </c>
      <c r="C130" s="162" t="s">
        <v>31</v>
      </c>
      <c r="D130" s="120" t="s">
        <v>2714</v>
      </c>
      <c r="E130" s="144">
        <v>44168</v>
      </c>
      <c r="F130" s="144">
        <v>44773</v>
      </c>
      <c r="G130" s="159">
        <f t="shared" si="5"/>
        <v>20.166666666666668</v>
      </c>
      <c r="H130" s="121" t="s">
        <v>2716</v>
      </c>
      <c r="I130" s="120" t="s">
        <v>887</v>
      </c>
      <c r="J130" s="120" t="s">
        <v>918</v>
      </c>
      <c r="K130" s="68">
        <v>1448947735</v>
      </c>
      <c r="L130" s="100">
        <f>+IF(AND(K130&gt;0,O130="Ejecución"),(K130/877802)*Tabla28[[#This Row],[% participación]],IF(AND(K130&gt;0,O130&lt;&gt;"Ejecución"),"-",""))</f>
        <v>1650.6544015620834</v>
      </c>
      <c r="M130" s="123" t="s">
        <v>1148</v>
      </c>
      <c r="N130" s="172">
        <f t="shared" si="7"/>
        <v>1</v>
      </c>
      <c r="O130" s="161" t="s">
        <v>1150</v>
      </c>
      <c r="P130" s="79"/>
    </row>
    <row r="131" spans="1:16" s="7" customFormat="1" ht="24.75" customHeight="1" outlineLevel="1" x14ac:dyDescent="0.25">
      <c r="A131" s="143">
        <v>18</v>
      </c>
      <c r="B131" s="160" t="s">
        <v>2664</v>
      </c>
      <c r="C131" s="162" t="s">
        <v>31</v>
      </c>
      <c r="D131" s="120" t="s">
        <v>2715</v>
      </c>
      <c r="E131" s="144">
        <v>44168</v>
      </c>
      <c r="F131" s="144">
        <v>44773</v>
      </c>
      <c r="G131" s="159">
        <f t="shared" si="5"/>
        <v>20.166666666666668</v>
      </c>
      <c r="H131" s="121" t="s">
        <v>2717</v>
      </c>
      <c r="I131" s="120" t="s">
        <v>887</v>
      </c>
      <c r="J131" s="120" t="s">
        <v>958</v>
      </c>
      <c r="K131" s="68">
        <v>490076780</v>
      </c>
      <c r="L131" s="100">
        <f>+IF(AND(K131&gt;0,O131="Ejecución"),(K131/877802)*Tabla28[[#This Row],[% participación]],IF(AND(K131&gt;0,O131&lt;&gt;"Ejecución"),"-",""))</f>
        <v>558.29991273658527</v>
      </c>
      <c r="M131" s="123" t="s">
        <v>1148</v>
      </c>
      <c r="N131" s="172">
        <f t="shared" si="7"/>
        <v>1</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8">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15018200.4</v>
      </c>
      <c r="F185" s="92"/>
      <c r="G185" s="93"/>
      <c r="H185" s="88"/>
      <c r="I185" s="90" t="s">
        <v>2627</v>
      </c>
      <c r="J185" s="165">
        <f>+SUM(M179:M183)</f>
        <v>0.02</v>
      </c>
      <c r="K185" s="201" t="s">
        <v>2628</v>
      </c>
      <c r="L185" s="201"/>
      <c r="M185" s="94">
        <f>+J185*(SUM(K20:K35))</f>
        <v>10012133.6</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40693</v>
      </c>
      <c r="D193" s="5"/>
      <c r="E193" s="125">
        <v>2005</v>
      </c>
      <c r="F193" s="5"/>
      <c r="G193" s="5"/>
      <c r="H193" s="146" t="s">
        <v>2698</v>
      </c>
      <c r="J193" s="5"/>
      <c r="K193" s="126">
        <v>42403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2708</v>
      </c>
      <c r="J211" s="27" t="s">
        <v>2622</v>
      </c>
      <c r="K211" s="147" t="s">
        <v>2711</v>
      </c>
      <c r="L211" s="21"/>
      <c r="M211" s="21"/>
      <c r="N211" s="21"/>
      <c r="O211" s="8"/>
    </row>
    <row r="212" spans="1:15" x14ac:dyDescent="0.25">
      <c r="A212" s="9"/>
      <c r="B212" s="27" t="s">
        <v>2619</v>
      </c>
      <c r="C212" s="146" t="s">
        <v>2698</v>
      </c>
      <c r="D212" s="21"/>
      <c r="G212" s="27" t="s">
        <v>2621</v>
      </c>
      <c r="H212" s="147" t="s">
        <v>2709</v>
      </c>
      <c r="J212" s="27" t="s">
        <v>2623</v>
      </c>
      <c r="K212" s="146"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2:D160 M132:M160 G114:G121 L106:L107 G132:J160 L83:L90 G48:G90 B83:B90 G122 G123 G124: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purl.org/dc/elements/1.1/"/>
    <ds:schemaRef ds:uri="4fb10211-09fb-4e80-9f0b-184718d5d98c"/>
    <ds:schemaRef ds:uri="a65d333d-5b59-4810-bc94-b80d9325abbc"/>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2020-12-29T17:56:06Z</cp:lastPrinted>
  <dcterms:created xsi:type="dcterms:W3CDTF">2020-10-14T21:57:42Z</dcterms:created>
  <dcterms:modified xsi:type="dcterms:W3CDTF">2020-12-29T17:56:43Z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