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<sst xmlns="http://schemas.openxmlformats.org/spreadsheetml/2006/main" count="3164" uniqueCount="2710">
  <si>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</si>
  <si>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</si>
  <si>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</si>
  <si>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</si>
  <si>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</si>
  <si>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</si>
  <si>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</si>
  <si>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</si>
  <si>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</si>
  <si>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</si>
  <si>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</si>
  <si>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</si>
  <si>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</si>
  <si>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</si>
  <si>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</si>
  <si>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</si>
  <si>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</si>
  <si>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</si>
  <si>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</si>
  <si>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</si>
  <si>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</si>
  <si>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</si>
  <si>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</si>
  <si>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</si>
  <si>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</si>
  <si>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</si>
  <si>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</si>
  <si>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</si>
  <si>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</si>
  <si>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</si>
  <si>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</si>
  <si>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</si>
  <si>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</si>
  <si>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</si>
  <si>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</si>
  <si>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</si>
  <si>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</si>
  <si>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</si>
  <si>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</si>
  <si>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</si>
  <si>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</si>
  <si>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</si>
  <si>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</si>
  <si>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</si>
  <si>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</si>
  <si>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</si>
  <si>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</si>
  <si>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</si>
  <si>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</si>
  <si>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</si>
  <si>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</si>
  <si>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</si>
  <si>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</si>
  <si>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</si>
  <si>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</si>
  <si>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</si>
  <si>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</si>
  <si>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</si>
  <si>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</si>
  <si>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</si>
  <si>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</si>
  <si>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</si>
  <si>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</si>
  <si>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</si>
  <si>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</si>
  <si>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</si>
  <si>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</si>
  <si>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</si>
  <si>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</si>
  <si>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</si>
  <si>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</si>
  <si>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</si>
  <si>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</si>
  <si>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</si>
  <si>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</si>
  <si>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</si>
  <si>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</si>
  <si>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</si>
  <si>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</si>
  <si>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</si>
  <si>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</si>
  <si>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</si>
  <si>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</si>
  <si>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</si>
  <si>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</si>
  <si>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</si>
  <si>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</si>
  <si>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</si>
  <si>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</si>
  <si>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</si>
  <si>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</si>
  <si>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</si>
  <si>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</si>
  <si>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</si>
  <si>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</si>
  <si>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</si>
  <si>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</si>
  <si>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</si>
  <si>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</si>
  <si>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</si>
  <si>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</si>
  <si>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</si>
  <si>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</si>
  <si>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</si>
  <si>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</si>
  <si>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</si>
  <si>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</si>
  <si>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</si>
  <si>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</si>
  <si>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</si>
  <si>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</si>
  <si>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</si>
  <si>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</si>
  <si>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</si>
  <si>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</si>
  <si>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</si>
  <si>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</si>
  <si>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</si>
  <si>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</si>
  <si>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</si>
  <si>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</si>
  <si>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</si>
  <si>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</si>
  <si>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</si>
  <si>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</si>
  <si>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</si>
  <si>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</si>
  <si>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</si>
  <si>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</si>
  <si>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</si>
  <si>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</si>
  <si>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</si>
  <si>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</si>
  <si>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</si>
  <si>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</si>
  <si>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</si>
  <si>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</si>
  <si>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</si>
  <si>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</si>
  <si>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</si>
  <si>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</si>
  <si>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</si>
  <si>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</si>
  <si>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</si>
  <si>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</si>
  <si>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</si>
  <si>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</si>
  <si>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</si>
  <si>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</si>
  <si>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</si>
  <si>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</si>
  <si>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</si>
  <si>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</si>
  <si>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</si>
  <si>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</si>
  <si>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</si>
  <si>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</si>
  <si>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</si>
  <si>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</si>
  <si>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</si>
  <si>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</si>
  <si>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</si>
  <si>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</si>
  <si>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</si>
  <si>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</si>
  <si>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</si>
  <si>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</si>
  <si>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</si>
  <si>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</si>
  <si>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</si>
  <si>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</si>
  <si>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</si>
  <si>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</si>
  <si>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</si>
  <si>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</si>
  <si>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</si>
  <si>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</si>
  <si>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</si>
  <si>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</si>
  <si>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</si>
  <si>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</si>
  <si>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</si>
  <si>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</si>
  <si>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</si>
  <si>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</si>
  <si>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</si>
  <si>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</si>
  <si>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</si>
  <si>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</si>
  <si>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</si>
  <si>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</si>
  <si>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</si>
  <si>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</si>
  <si>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</si>
  <si>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</si>
  <si>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</si>
  <si>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</si>
  <si>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</si>
  <si>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</si>
  <si>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</si>
  <si>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</si>
  <si>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</si>
  <si>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</si>
  <si>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</si>
  <si>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</si>
  <si>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</si>
  <si>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</si>
  <si>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</si>
  <si>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</si>
  <si>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</si>
  <si>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</si>
  <si>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</si>
  <si>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</si>
  <si>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</si>
  <si>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</si>
  <si>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</si>
  <si>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</si>
  <si>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</si>
  <si>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</si>
  <si>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</si>
  <si>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</si>
  <si>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</si>
  <si>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</si>
  <si>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</si>
  <si>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</si>
  <si>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</si>
  <si>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</si>
  <si>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</si>
  <si>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</si>
  <si>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</si>
  <si>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</si>
  <si>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</si>
  <si>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</si>
  <si>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</si>
  <si>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</si>
  <si>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</si>
  <si>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</si>
  <si>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</si>
  <si>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</si>
  <si>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</si>
  <si>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</si>
  <si>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</si>
  <si>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</si>
  <si>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</si>
  <si>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</si>
  <si>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</si>
  <si>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</si>
  <si>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</si>
  <si>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</si>
  <si>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</si>
  <si>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</si>
  <si>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</si>
  <si>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</si>
  <si>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</si>
  <si>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</si>
  <si>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</si>
  <si>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</si>
  <si>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</si>
  <si>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</si>
  <si>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</si>
  <si>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</si>
  <si>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</si>
  <si>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</si>
  <si>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</si>
  <si>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</si>
  <si>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</si>
  <si>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</si>
  <si>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</si>
  <si>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</si>
  <si>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</si>
  <si>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</si>
  <si>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</si>
  <si>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</si>
  <si>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</si>
  <si>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</si>
  <si>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</si>
  <si>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</si>
  <si>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</si>
  <si>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</si>
  <si>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</si>
  <si>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</si>
  <si>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</si>
  <si>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</si>
  <si>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</si>
  <si>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</si>
  <si>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</si>
  <si>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</si>
  <si>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</si>
  <si>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</si>
  <si>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</si>
  <si>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</si>
  <si>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</si>
  <si>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</si>
  <si>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</si>
  <si>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</si>
  <si>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</si>
  <si>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</si>
  <si>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</si>
  <si>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</si>
  <si>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</si>
  <si>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</si>
  <si>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</si>
  <si>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</si>
  <si>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</si>
  <si>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</si>
  <si>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</si>
  <si>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</si>
  <si>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</si>
  <si>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</si>
  <si>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</si>
  <si>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</si>
  <si>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</si>
  <si>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</si>
  <si>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</si>
  <si>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</si>
  <si>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</si>
  <si>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</si>
  <si>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</si>
  <si>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</si>
  <si>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</si>
  <si>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</si>
  <si>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</si>
  <si>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</si>
  <si>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</si>
  <si>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</si>
  <si>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</si>
  <si>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</si>
  <si>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</si>
  <si>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</si>
  <si>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</si>
  <si>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</si>
  <si>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</si>
  <si>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</si>
  <si>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</si>
  <si>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</si>
  <si>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</si>
  <si>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</si>
  <si>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</si>
  <si>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</si>
  <si>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</si>
  <si>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</si>
  <si>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</si>
  <si>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</si>
  <si>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</si>
  <si>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</si>
  <si>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</si>
  <si>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</si>
  <si>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</si>
  <si>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</si>
  <si>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</si>
  <si>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</si>
  <si>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</si>
  <si>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</si>
  <si>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</si>
  <si>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</si>
  <si>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</si>
  <si>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</si>
  <si>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</si>
  <si>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</si>
  <si>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</si>
  <si>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</si>
  <si>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</si>
  <si>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</si>
  <si>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</si>
  <si>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</si>
  <si>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</si>
  <si>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</si>
  <si>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</si>
  <si>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</si>
  <si>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</si>
  <si>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</si>
  <si>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</si>
  <si>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</si>
  <si>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</si>
  <si>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</si>
  <si>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</si>
  <si>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</si>
  <si>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</si>
  <si>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</si>
  <si>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</si>
  <si>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</si>
  <si>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</si>
  <si>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</si>
  <si>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</si>
  <si>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</si>
  <si>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</si>
  <si>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</si>
  <si>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</si>
  <si>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</si>
  <si>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</si>
  <si>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</si>
  <si>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</si>
  <si>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</si>
  <si>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</si>
  <si>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</si>
  <si>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</si>
  <si>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</si>
  <si>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</si>
  <si>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</si>
  <si>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</si>
  <si>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</si>
  <si>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</si>
  <si>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</si>
  <si>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</si>
  <si>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</si>
  <si>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</si>
  <si>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</si>
  <si>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</si>
  <si>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</si>
  <si>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</si>
  <si>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</si>
  <si>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</si>
  <si>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</si>
  <si>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</si>
  <si>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</si>
  <si>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</si>
  <si>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</si>
  <si>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</si>
  <si>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</si>
  <si>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</si>
  <si>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</si>
  <si>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</si>
  <si>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</si>
  <si>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</si>
  <si>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</si>
  <si>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</si>
  <si>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</si>
  <si>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</si>
  <si>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</si>
  <si>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</si>
  <si>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</si>
  <si>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</si>
  <si>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</si>
  <si>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</si>
  <si>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</si>
  <si>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</si>
  <si>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</si>
  <si>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</si>
  <si>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</si>
  <si>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</si>
  <si>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</si>
  <si>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</si>
  <si>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</si>
  <si>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</si>
  <si>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</si>
  <si>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</si>
  <si>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</si>
  <si>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</si>
  <si>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</si>
  <si>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</si>
  <si>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</si>
  <si>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</si>
  <si>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</si>
  <si>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</si>
  <si>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</si>
  <si>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</si>
  <si>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</si>
  <si>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</si>
  <si>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</si>
  <si>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</si>
  <si>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</si>
  <si>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</si>
  <si>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</si>
  <si>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</si>
  <si>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</si>
  <si>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</si>
  <si>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</si>
  <si>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</si>
  <si>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</si>
  <si>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</si>
  <si>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</si>
  <si>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</si>
  <si>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</si>
  <si>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</si>
  <si>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</si>
  <si>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</si>
  <si>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</si>
  <si>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</si>
  <si>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</si>
  <si>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</si>
  <si>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</si>
  <si>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</si>
  <si>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</si>
  <si>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</si>
  <si>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</si>
  <si>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</si>
  <si>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</si>
  <si>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</si>
  <si>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</si>
  <si>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</si>
  <si>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</si>
  <si>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</si>
  <si>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</si>
  <si>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</si>
  <si>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</si>
  <si>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</si>
  <si>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</si>
  <si>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</si>
  <si>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</si>
  <si>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</si>
  <si>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</si>
  <si>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</si>
  <si>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</si>
  <si>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</si>
  <si>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</si>
  <si>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</si>
  <si>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</si>
  <si>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</si>
  <si>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</si>
  <si>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</si>
  <si>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</si>
  <si>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</si>
  <si>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</si>
  <si>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</si>
  <si>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</si>
  <si>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</si>
  <si>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</si>
  <si>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</si>
  <si>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</si>
  <si>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</si>
  <si>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</si>
  <si>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</si>
  <si>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</si>
  <si>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</si>
  <si>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</si>
  <si>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</si>
  <si>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</si>
  <si>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</si>
  <si>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</si>
  <si>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</si>
  <si>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</si>
  <si>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</si>
  <si>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</si>
  <si>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</si>
  <si>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</si>
  <si>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</si>
  <si>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</si>
  <si>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</si>
  <si>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</si>
  <si>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</si>
  <si>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</si>
  <si>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</si>
  <si>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</si>
  <si>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</si>
  <si>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</si>
  <si>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</si>
  <si>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</si>
  <si>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</si>
  <si>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</si>
  <si>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</si>
  <si>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</si>
  <si>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</si>
  <si>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</si>
  <si>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</si>
  <si>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</si>
  <si>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</si>
  <si>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</si>
  <si>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</si>
  <si>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</si>
  <si>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</si>
  <si>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</si>
  <si>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</si>
  <si>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</si>
  <si>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</si>
  <si>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</si>
  <si>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</si>
  <si>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</si>
  <si>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</si>
  <si>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</si>
  <si>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</si>
  <si>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</si>
  <si>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</si>
  <si>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</si>
  <si>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</si>
  <si>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</si>
  <si>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</si>
  <si>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</si>
  <si>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</si>
  <si>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</si>
  <si>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</si>
  <si>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</si>
  <si>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</si>
  <si>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</si>
  <si>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</si>
  <si>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</si>
  <si>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</si>
  <si>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</si>
  <si>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</si>
  <si>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</si>
  <si>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</si>
  <si>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</si>
  <si>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</si>
  <si>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</si>
  <si>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</si>
  <si>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</si>
  <si>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</si>
  <si>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</si>
  <si>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</si>
  <si>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</si>
  <si>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</si>
  <si>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</si>
  <si>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</si>
  <si>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</si>
  <si>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</si>
  <si>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</si>
  <si>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</si>
  <si>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</si>
  <si>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</si>
  <si>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</si>
  <si>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</si>
  <si>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</si>
  <si>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</si>
  <si>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</si>
  <si>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</si>
  <si>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</si>
  <si>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</si>
  <si>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</si>
  <si>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</si>
  <si>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</si>
  <si>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</si>
  <si>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</si>
  <si>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</si>
  <si>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</si>
  <si>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</si>
  <si>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</si>
  <si>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</si>
  <si>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</si>
  <si>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</si>
  <si>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</si>
  <si>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</si>
  <si>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</si>
  <si>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</si>
  <si>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</si>
  <si>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</si>
  <si>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</si>
  <si>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</si>
  <si>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</si>
  <si>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</si>
  <si>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</si>
  <si>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</si>
  <si>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</si>
  <si>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</si>
  <si>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</si>
  <si>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</si>
  <si>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</si>
  <si>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</si>
  <si>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</si>
  <si>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</si>
  <si>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</si>
  <si>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</si>
  <si>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</si>
  <si>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</si>
  <si>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</si>
  <si>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</si>
  <si>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</si>
  <si>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</si>
  <si>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</si>
  <si>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</si>
  <si>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</si>
  <si>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</si>
  <si>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</si>
  <si>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</si>
  <si>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</si>
  <si>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</si>
  <si>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</si>
  <si>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</si>
  <si>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</si>
  <si>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</si>
  <si>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</si>
  <si>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</si>
  <si>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</si>
  <si>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</si>
  <si>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</si>
  <si>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</si>
  <si>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</si>
  <si>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</si>
  <si>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</si>
  <si>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</si>
  <si>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</si>
  <si>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</si>
  <si>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</si>
  <si>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</si>
  <si>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</si>
  <si>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</si>
  <si>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</si>
  <si>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</si>
  <si>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</si>
  <si>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</si>
  <si>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</si>
  <si>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</si>
  <si>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</si>
  <si>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</si>
  <si>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</si>
  <si>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</si>
  <si>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</si>
  <si>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</si>
  <si>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</si>
  <si>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</si>
  <si>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</si>
  <si>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</si>
  <si>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</si>
  <si>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</si>
  <si>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</si>
  <si>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</si>
  <si>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</si>
  <si>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</si>
  <si>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</si>
  <si>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</si>
  <si>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</si>
  <si>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</si>
  <si>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</si>
  <si>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</si>
  <si>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</si>
  <si>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</si>
  <si>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</si>
  <si>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</si>
  <si>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</si>
  <si>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</si>
  <si>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</si>
  <si>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</si>
  <si>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</si>
  <si>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</si>
  <si>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</si>
  <si>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</si>
  <si>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</si>
  <si>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</si>
  <si>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</si>
  <si>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</si>
  <si>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</si>
  <si>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</si>
  <si>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</si>
  <si>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</si>
  <si>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</si>
  <si>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</si>
  <si>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</si>
  <si>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</si>
  <si>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</si>
  <si>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</si>
  <si>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</si>
  <si>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</si>
  <si>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</si>
  <si>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</si>
  <si>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</si>
  <si>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</si>
  <si>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</si>
  <si>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</si>
  <si>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</si>
  <si>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</si>
  <si>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</si>
  <si>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</si>
  <si>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</si>
  <si>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</si>
  <si>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</si>
  <si>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</si>
  <si>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</si>
  <si>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</si>
  <si>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</si>
  <si>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</si>
  <si>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</si>
  <si>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</si>
  <si>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</si>
  <si>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</si>
  <si>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</si>
  <si>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</si>
  <si>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</si>
  <si>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</si>
  <si>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</si>
  <si>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</si>
  <si>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</si>
  <si>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</si>
  <si>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</si>
  <si>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</si>
  <si>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</si>
  <si>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</si>
  <si>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</si>
  <si>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</si>
  <si>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</si>
  <si>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</si>
  <si>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</si>
  <si>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</si>
  <si>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</si>
  <si>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</si>
  <si>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</si>
  <si>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</si>
  <si>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</si>
  <si>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</si>
  <si>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</si>
  <si>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</si>
  <si>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</si>
  <si>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</si>
  <si>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</si>
  <si>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</si>
  <si>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</si>
  <si>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</si>
  <si>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</si>
  <si>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</si>
  <si>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</si>
  <si>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</si>
  <si>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</si>
  <si>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</si>
  <si>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</si>
  <si>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</si>
  <si>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</si>
  <si>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</si>
  <si>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</si>
  <si>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</si>
  <si>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</si>
  <si>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</si>
  <si>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</si>
  <si>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</si>
  <si>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</si>
  <si>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</si>
  <si>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</si>
  <si>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</si>
  <si>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</si>
  <si>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</si>
  <si>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</si>
  <si>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</si>
  <si>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</si>
  <si>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</si>
  <si>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</si>
  <si>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</si>
  <si>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</si>
  <si>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</si>
  <si>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</si>
  <si>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</si>
  <si>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</si>
  <si>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</si>
  <si>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</si>
  <si>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</si>
  <si>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</si>
  <si>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</si>
  <si>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</si>
  <si>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</si>
  <si>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</si>
  <si>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</si>
  <si>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</si>
  <si>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</si>
  <si>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</si>
  <si>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</si>
  <si>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</si>
  <si>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</si>
  <si>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</si>
  <si>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</si>
  <si>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</si>
  <si>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</si>
  <si>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</si>
  <si>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</si>
  <si>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</si>
  <si>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</si>
  <si>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</si>
  <si>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</si>
  <si>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</si>
  <si>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</si>
  <si>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</si>
  <si>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</si>
  <si>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</si>
  <si>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</si>
  <si>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</si>
  <si>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</si>
  <si>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</si>
  <si>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</si>
  <si>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</si>
  <si>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</si>
  <si>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</si>
  <si>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</si>
  <si>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</si>
  <si>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</si>
  <si>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</si>
  <si>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</si>
  <si>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</si>
  <si>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</si>
  <si>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</si>
  <si>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</si>
  <si>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</si>
  <si>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</si>
  <si>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</si>
  <si>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</si>
  <si>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</si>
  <si>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</si>
  <si>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</si>
  <si>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</si>
  <si>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</si>
  <si>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</si>
  <si>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</si>
  <si>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</si>
  <si>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</si>
  <si>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</si>
  <si>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</si>
  <si>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</si>
  <si>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</si>
  <si>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</si>
  <si>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</si>
  <si>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</si>
  <si>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</si>
  <si>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</si>
  <si>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</si>
  <si>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</si>
  <si>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</si>
  <si>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</si>
  <si>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</si>
  <si>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</si>
  <si>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</si>
  <si>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</si>
  <si>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</si>
  <si>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</si>
  <si>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</si>
  <si>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</si>
  <si>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</si>
  <si>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</si>
  <si>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</si>
  <si>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</si>
  <si>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</si>
  <si>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</si>
  <si>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</si>
  <si>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</si>
  <si>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</si>
  <si>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</si>
  <si>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</si>
  <si>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</si>
  <si>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</si>
  <si>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</si>
  <si>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</si>
  <si>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</si>
  <si>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</si>
  <si>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</si>
  <si>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</si>
  <si>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</si>
  <si>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</si>
  <si>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</si>
  <si>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</si>
  <si>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</si>
  <si>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</si>
  <si>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</si>
  <si>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</si>
  <si>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</si>
  <si>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</si>
  <si>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</si>
  <si>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</si>
  <si>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</si>
  <si>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</si>
  <si>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</si>
  <si>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</si>
  <si>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</si>
  <si>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</si>
  <si>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</si>
  <si>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</si>
  <si>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</si>
  <si>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</si>
  <si>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</si>
  <si>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</si>
  <si>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</si>
  <si>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</si>
  <si>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</si>
  <si>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</si>
  <si>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</si>
  <si>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</si>
  <si>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</si>
  <si>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</si>
  <si>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</si>
  <si>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</si>
  <si>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</si>
  <si>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</si>
  <si>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</si>
  <si>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</si>
  <si>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</si>
  <si>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</si>
  <si>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</si>
  <si>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</si>
  <si>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</si>
  <si>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</si>
  <si>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</si>
  <si>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</si>
  <si>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</si>
  <si>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</si>
  <si>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</si>
  <si>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</si>
  <si>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</si>
  <si>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</si>
  <si>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</si>
  <si>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</si>
  <si>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</si>
  <si>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</si>
  <si>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</si>
  <si>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</si>
  <si>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</si>
  <si>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</si>
  <si>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</si>
  <si>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</si>
  <si>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</si>
  <si>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</si>
  <si>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</si>
  <si>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</si>
  <si>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</si>
  <si>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</si>
  <si>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</si>
  <si>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</si>
  <si>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</si>
  <si>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</si>
  <si>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</si>
  <si>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</si>
  <si>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</si>
  <si>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</si>
  <si>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</si>
  <si>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</si>
  <si>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</si>
  <si>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</si>
  <si>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</si>
  <si>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</si>
  <si>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</si>
  <si>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</si>
  <si>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</si>
  <si>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</si>
  <si>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</si>
  <si>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</si>
  <si>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</si>
  <si>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</si>
  <si>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</si>
  <si>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</si>
  <si>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</si>
  <si>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</si>
  <si>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</si>
  <si>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</si>
  <si>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</si>
  <si>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</si>
  <si>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</si>
  <si>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</si>
  <si>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</si>
  <si>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</si>
  <si>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</si>
  <si>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</si>
  <si>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</si>
  <si>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</si>
  <si>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</si>
  <si>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</si>
  <si>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</si>
  <si>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</si>
  <si>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</si>
  <si>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</si>
  <si>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</si>
  <si>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</si>
  <si>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</si>
  <si>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</si>
  <si>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</si>
  <si>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</si>
  <si>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</si>
  <si>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</si>
  <si>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</si>
  <si>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</si>
  <si>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</si>
  <si>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</si>
  <si>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</si>
  <si>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</si>
  <si>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</si>
  <si>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</si>
  <si>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</si>
  <si>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</si>
  <si>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</si>
  <si>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</si>
  <si>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</si>
  <si>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</si>
  <si>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</si>
  <si>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</si>
  <si>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</si>
  <si>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</si>
  <si>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</si>
  <si>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</si>
  <si>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</si>
  <si>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</si>
  <si>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</si>
  <si>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</si>
  <si>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</si>
  <si>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</si>
  <si>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</si>
  <si>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</si>
  <si>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</si>
  <si>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</si>
  <si>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</si>
  <si>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</si>
  <si>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</si>
  <si>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</si>
  <si>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</si>
  <si>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</si>
  <si>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</si>
  <si>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</si>
  <si>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</si>
  <si>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</si>
  <si>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</si>
  <si>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</si>
  <si>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</si>
  <si>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</si>
  <si>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</si>
  <si>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</si>
  <si>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</si>
  <si>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</si>
  <si>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</si>
  <si>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</si>
  <si>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</si>
  <si>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</si>
  <si>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</si>
  <si>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</si>
  <si>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</si>
  <si>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</si>
  <si>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</si>
  <si>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</si>
  <si>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</si>
  <si>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</si>
  <si>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</si>
  <si>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</si>
  <si>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</si>
  <si>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</si>
  <si>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</si>
  <si>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</si>
  <si>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</si>
  <si>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</si>
  <si>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</si>
  <si>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</si>
  <si>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</si>
  <si>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</si>
  <si>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</si>
  <si>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</si>
  <si>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</si>
  <si>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</si>
  <si>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</si>
  <si>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</si>
  <si>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</si>
  <si>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</si>
  <si>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</si>
  <si>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</si>
  <si>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</si>
  <si>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</si>
  <si>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</si>
  <si>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</si>
  <si>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</si>
  <si>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</si>
  <si>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</si>
  <si>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</si>
  <si>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</si>
  <si>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</si>
  <si>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</si>
  <si>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</si>
  <si>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</si>
  <si>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</si>
  <si>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</si>
  <si>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</si>
  <si>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</si>
  <si>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</si>
  <si>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</si>
  <si>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</si>
  <si>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</si>
  <si>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</si>
  <si>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</si>
  <si>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</si>
  <si>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</si>
  <si>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</si>
  <si>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</si>
  <si>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</si>
  <si>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</si>
  <si>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</si>
  <si>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</si>
  <si>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</si>
  <si>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</si>
  <si>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</si>
  <si>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</si>
  <si>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</si>
  <si>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</si>
  <si>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</si>
  <si>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</si>
  <si>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</si>
  <si>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</si>
  <si>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</si>
  <si>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</si>
  <si>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</si>
  <si>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</si>
  <si>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</si>
  <si>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</si>
  <si>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</si>
  <si>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</si>
  <si>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</si>
  <si>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</si>
  <si>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</si>
  <si>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</si>
  <si>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</si>
  <si>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</si>
  <si>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</si>
  <si>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</si>
  <si>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</si>
  <si>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</si>
  <si>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</si>
  <si>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</si>
  <si>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</si>
  <si>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</si>
  <si>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</si>
  <si>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</si>
  <si>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</si>
  <si>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</si>
  <si>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</si>
  <si>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</si>
  <si>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</si>
  <si>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</si>
  <si>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</si>
  <si>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</si>
  <si>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</si>
  <si>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</si>
  <si>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</si>
  <si>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</si>
  <si>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</si>
  <si>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</si>
  <si>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</si>
  <si>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</si>
  <si>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</si>
  <si>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</si>
  <si>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</si>
  <si>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</si>
  <si>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</si>
  <si>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</si>
  <si>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</si>
  <si>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</si>
  <si>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</si>
  <si>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</si>
  <si>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</si>
  <si>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</si>
  <si>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</si>
  <si>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</si>
  <si>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</si>
  <si>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</si>
  <si>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</si>
  <si>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</si>
  <si>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</si>
  <si>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</si>
  <si>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</si>
  <si>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</si>
  <si>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</si>
  <si>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</si>
  <si>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</si>
  <si>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</si>
  <si>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</si>
  <si>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</si>
  <si>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</si>
  <si>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</si>
  <si>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</si>
  <si>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</si>
  <si>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</si>
  <si>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</si>
  <si>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</si>
  <si>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</si>
  <si>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</si>
  <si>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</si>
  <si>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</si>
  <si>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</si>
  <si>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</si>
  <si>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</si>
  <si>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</si>
  <si>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</si>
  <si>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</si>
  <si>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</si>
  <si>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</si>
  <si>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</si>
  <si>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</si>
  <si>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</si>
  <si>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</si>
  <si>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</si>
  <si>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</si>
  <si>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</si>
  <si>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</si>
  <si>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</si>
  <si>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</si>
  <si>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</si>
  <si>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</si>
  <si>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</si>
  <si>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</si>
  <si>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</si>
  <si>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</si>
  <si>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</si>
  <si>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</si>
  <si>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</si>
  <si>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</si>
  <si>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</si>
  <si>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</si>
  <si>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</si>
  <si>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</si>
  <si>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</si>
  <si>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</si>
  <si>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</si>
  <si>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</si>
  <si>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</si>
  <si>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</si>
  <si>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</si>
  <si>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</si>
  <si>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</si>
  <si>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</si>
  <si>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</si>
  <si>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</si>
  <si>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</si>
  <si>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</si>
  <si>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</si>
  <si>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</si>
  <si>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</si>
  <si>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</si>
  <si>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</si>
  <si>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</si>
  <si>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</si>
  <si>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</si>
  <si>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</si>
  <si>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</si>
  <si>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</si>
  <si>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</si>
  <si>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</si>
  <si>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</si>
  <si>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</si>
  <si>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</si>
  <si>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</si>
  <si>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</si>
  <si>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</si>
  <si>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</si>
  <si>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</si>
  <si>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</si>
  <si>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</si>
  <si>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</si>
  <si>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</si>
  <si>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</si>
  <si>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</si>
  <si>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</si>
  <si>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</si>
  <si>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</si>
  <si>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</si>
  <si>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</si>
  <si>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</si>
  <si>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</si>
  <si>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</si>
  <si>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</si>
  <si>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</si>
  <si>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</si>
  <si>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</si>
  <si>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</si>
  <si>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</si>
  <si>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</si>
  <si>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</si>
  <si>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</si>
  <si>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</si>
  <si>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</si>
  <si>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</si>
  <si>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</si>
  <si>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</si>
  <si>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</si>
  <si>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</si>
  <si>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</si>
  <si>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</si>
  <si>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</si>
  <si>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</si>
  <si>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</si>
  <si>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</si>
  <si>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</si>
  <si>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</si>
  <si>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</si>
  <si>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</si>
  <si>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</si>
  <si>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</si>
  <si>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</si>
  <si>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</si>
  <si>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</si>
  <si>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</si>
  <si>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</si>
  <si>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</si>
  <si>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</si>
  <si>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</si>
  <si>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</si>
  <si>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</si>
  <si>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</si>
  <si>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</si>
  <si>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</si>
  <si>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</si>
  <si>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</si>
  <si>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</si>
  <si>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</si>
  <si>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</si>
  <si>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</si>
  <si>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</si>
  <si>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</si>
  <si>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</si>
  <si>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</si>
  <si>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</si>
  <si>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</si>
  <si>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</si>
  <si>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</si>
  <si>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</si>
  <si>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</si>
  <si>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</si>
  <si>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</si>
  <si>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</si>
  <si>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</si>
  <si>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</si>
  <si>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</si>
  <si>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</si>
  <si>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</si>
  <si>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</si>
  <si>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</si>
  <si>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</si>
  <si>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</si>
  <si>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</si>
  <si>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</si>
  <si>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</si>
  <si>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</si>
  <si>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</si>
  <si>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</si>
  <si>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</si>
  <si>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</si>
  <si>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</si>
  <si>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</si>
  <si>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</si>
  <si>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</si>
  <si>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</si>
  <si>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</si>
  <si>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</si>
  <si>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</si>
  <si>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</si>
  <si>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</si>
  <si>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</si>
  <si>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</si>
  <si>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</si>
  <si>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</si>
  <si>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</si>
  <si>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</si>
  <si>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</si>
  <si>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</si>
  <si>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</si>
  <si>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</si>
  <si>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</si>
  <si>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</si>
  <si>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</si>
  <si>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</si>
  <si>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</si>
  <si>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</si>
  <si>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</si>
  <si>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</si>
  <si>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</si>
  <si>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</si>
  <si>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</si>
  <si>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</si>
  <si>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</si>
  <si>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</si>
  <si>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</si>
  <si>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</si>
  <si>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</si>
  <si>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</si>
  <si>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</si>
  <si>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</si>
  <si>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</si>
  <si>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</si>
  <si>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</si>
  <si>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</si>
  <si>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</si>
  <si>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</si>
  <si>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</si>
  <si>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</si>
  <si>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</si>
  <si>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</si>
  <si>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</si>
  <si>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</si>
  <si>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</si>
  <si>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</si>
  <si>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</si>
  <si>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</si>
  <si>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</si>
  <si>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</si>
  <si>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</si>
  <si>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</si>
  <si>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</si>
  <si>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</si>
  <si>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</si>
  <si>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</si>
  <si>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</si>
  <si>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</si>
  <si>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</si>
  <si>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</si>
  <si>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</si>
  <si>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</si>
  <si>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</si>
  <si>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</si>
  <si>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</si>
  <si>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</si>
  <si>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</si>
  <si>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</si>
  <si>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</si>
  <si>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</si>
  <si>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</si>
  <si>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</si>
  <si>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</si>
  <si>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</si>
  <si>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</si>
  <si>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</si>
  <si>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</si>
  <si>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</si>
  <si>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</si>
  <si>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</si>
  <si>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</si>
  <si>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</si>
  <si>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</si>
  <si>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</si>
  <si>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</si>
  <si>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</si>
  <si>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</si>
  <si>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</si>
  <si>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</si>
  <si>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</si>
  <si>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</si>
  <si>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</si>
  <si>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</si>
  <si>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</si>
  <si>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</si>
  <si>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</si>
  <si>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</si>
  <si>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</si>
  <si>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</si>
  <si>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</si>
  <si>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</si>
  <si>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</si>
  <si>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</si>
  <si>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</si>
  <si>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</si>
  <si>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</si>
  <si>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</si>
  <si>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</si>
  <si>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</si>
  <si>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</si>
  <si>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</si>
  <si>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</si>
  <si>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</si>
  <si>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</si>
  <si>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</si>
  <si>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</si>
  <si>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</si>
  <si>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</si>
  <si>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</si>
  <si>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</si>
  <si>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</si>
  <si>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</si>
  <si>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</si>
  <si>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</si>
  <si>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</si>
  <si>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</si>
  <si>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</si>
  <si>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</si>
  <si>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</si>
  <si>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</si>
  <si>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</si>
  <si>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</si>
  <si>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</si>
  <si>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</si>
  <si>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</si>
  <si>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</si>
  <si>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</si>
  <si>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</si>
  <si>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</si>
  <si>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</si>
  <si>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</si>
  <si>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</si>
  <si>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</si>
  <si>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</si>
  <si>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</si>
  <si>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</si>
  <si>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</si>
  <si>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</si>
  <si>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</si>
  <si>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</si>
  <si>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</si>
  <si>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</si>
  <si>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</si>
  <si>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</si>
  <si>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</si>
  <si>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</si>
  <si>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</si>
  <si>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</si>
  <si>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</si>
  <si>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</si>
  <si>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</si>
  <si>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</si>
  <si>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</si>
  <si>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</si>
  <si>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</si>
  <si>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</si>
  <si>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</si>
  <si>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</si>
  <si>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</si>
  <si>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</si>
  <si>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</si>
  <si>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</si>
  <si>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</si>
  <si>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</si>
  <si>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</si>
  <si>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</si>
  <si>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</si>
  <si>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</si>
  <si>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</si>
  <si>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</si>
  <si>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</si>
  <si>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</si>
  <si>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</si>
  <si>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</si>
  <si>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</si>
  <si>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</si>
  <si>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</si>
  <si>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</si>
  <si>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</si>
  <si>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</si>
  <si>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</si>
  <si>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</si>
  <si>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</si>
  <si>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</si>
  <si>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</si>
  <si>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</si>
  <si>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</si>
  <si>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</si>
  <si>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</si>
  <si>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</si>
  <si>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</si>
  <si>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</si>
  <si>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</si>
  <si>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</si>
  <si>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</si>
  <si>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</si>
  <si>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</si>
  <si>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</si>
  <si>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</si>
  <si>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</si>
  <si>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</si>
  <si>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</si>
  <si>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</si>
  <si>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</si>
  <si>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</si>
  <si>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</si>
  <si>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</si>
  <si>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</si>
  <si>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</si>
  <si>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</si>
  <si>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</si>
  <si>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</si>
  <si>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</si>
  <si>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</si>
  <si>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</si>
  <si>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</si>
  <si>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</si>
  <si>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</si>
  <si>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</si>
  <si>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</si>
  <si>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</si>
  <si>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</si>
  <si>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</si>
  <si>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</si>
  <si>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</si>
  <si>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</si>
  <si>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</si>
  <si>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</si>
  <si>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</si>
  <si>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</si>
  <si>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</si>
  <si>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</si>
  <si>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</si>
  <si>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</si>
  <si>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</si>
  <si>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</si>
  <si>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</si>
  <si>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</si>
  <si>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</si>
  <si>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</si>
  <si>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</si>
  <si>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</si>
  <si>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</si>
  <si>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</si>
  <si>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</si>
  <si>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</si>
  <si>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</si>
  <si>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</si>
  <si>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</si>
  <si>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</si>
  <si>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</si>
  <si>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</si>
  <si>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</si>
  <si>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</si>
  <si>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</si>
  <si>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</si>
  <si>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</si>
  <si>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</si>
  <si>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</si>
  <si>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</si>
  <si>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</si>
  <si>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</si>
  <si>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</si>
  <si>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</si>
  <si>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</si>
  <si>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</si>
  <si>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</si>
  <si>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</si>
  <si>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</si>
  <si>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</si>
  <si>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</si>
  <si>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</si>
  <si>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</si>
  <si>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</si>
  <si>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</si>
  <si>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</si>
  <si>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</si>
  <si>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</si>
  <si>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</si>
  <si>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</si>
  <si>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</si>
  <si>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</si>
  <si>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</si>
  <si>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</si>
  <si>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</si>
  <si>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</si>
  <si>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</si>
  <si>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</si>
  <si>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</si>
  <si>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</si>
  <si>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</si>
  <si>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</si>
  <si>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</si>
  <si>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</si>
  <si>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</si>
  <si>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</si>
  <si>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</si>
  <si>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</si>
  <si>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</si>
  <si>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</si>
  <si>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</si>
  <si>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</si>
  <si>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</si>
  <si>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</si>
  <si>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</si>
  <si>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</si>
  <si>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</si>
  <si>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</si>
  <si>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</si>
  <si>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</si>
  <si>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</si>
  <si>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</si>
  <si>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</si>
  <si>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</si>
  <si>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</si>
  <si>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</si>
  <si>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</si>
  <si>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</si>
  <si>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</si>
  <si>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</si>
  <si>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</si>
  <si>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</si>
  <si>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</si>
  <si>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</si>
  <si>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</si>
  <si>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</si>
  <si>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</si>
  <si>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</si>
  <si>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</si>
  <si>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</si>
  <si>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</si>
  <si>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</si>
  <si>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</si>
  <si>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</si>
  <si>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</si>
  <si>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</si>
  <si>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</si>
  <si>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</si>
  <si>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</si>
  <si>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</si>
  <si>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</si>
  <si>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</si>
  <si>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</si>
  <si>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</si>
  <si>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</si>
  <si>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</si>
  <si>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</si>
  <si>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</si>
  <si>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</si>
  <si>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</si>
  <si>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</si>
  <si>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</si>
  <si>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</si>
  <si>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</si>
  <si>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</si>
  <si>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</si>
  <si>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</si>
  <si>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</si>
  <si>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</si>
  <si>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</si>
  <si>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</si>
  <si>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</si>
  <si>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</si>
  <si>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</si>
  <si>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</si>
  <si>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</si>
  <si>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</si>
  <si>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</si>
  <si>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</si>
  <si>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</si>
  <si>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</si>
  <si>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</si>
  <si>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</si>
  <si>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</si>
  <si>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</si>
  <si>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</si>
  <si>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</si>
  <si>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</si>
  <si>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</si>
  <si>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</si>
  <si>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</si>
  <si>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</si>
  <si>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</si>
  <si>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</si>
  <si>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</si>
  <si>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</si>
  <si>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</si>
  <si>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</si>
  <si>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</si>
  <si>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</si>
  <si>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</si>
  <si>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</si>
  <si>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</si>
  <si>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</si>
  <si>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</si>
  <si>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</si>
  <si>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</si>
  <si>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</si>
  <si>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</si>
  <si>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</si>
  <si>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</si>
  <si>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</si>
  <si>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</si>
  <si>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</si>
  <si>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</si>
  <si>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</si>
  <si>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</si>
  <si>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</si>
  <si>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</si>
  <si>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</si>
  <si>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</si>
  <si>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</si>
  <si>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</si>
  <si>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</si>
  <si>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</si>
  <si>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</si>
  <si>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</si>
  <si>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</si>
  <si>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</si>
  <si>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</si>
  <si>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</si>
  <si>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</si>
  <si>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</si>
  <si>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</si>
  <si>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</si>
  <si>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</si>
  <si>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</si>
  <si>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</si>
  <si>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</si>
  <si>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</si>
  <si>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</si>
  <si>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</si>
  <si>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</si>
  <si>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</si>
  <si>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</si>
  <si>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</si>
  <si>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</si>
  <si>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</si>
  <si>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</si>
  <si>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</si>
  <si>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</si>
  <si>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</si>
  <si>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</si>
  <si>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</si>
  <si>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</si>
  <si>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</si>
  <si>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</si>
  <si>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</si>
  <si>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</si>
  <si>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</si>
  <si>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</si>
  <si>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</si>
  <si>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</si>
  <si>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</si>
  <si>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</si>
  <si>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</si>
  <si>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</si>
  <si>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</si>
  <si>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</si>
  <si>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</si>
  <si>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</si>
  <si>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</si>
  <si>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</si>
  <si>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</si>
  <si>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</si>
  <si>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</si>
  <si>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</si>
  <si>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</si>
  <si>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</si>
  <si>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</si>
  <si>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</si>
  <si>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</si>
  <si>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</si>
  <si>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</si>
  <si>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</si>
  <si>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</si>
  <si>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</si>
  <si>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</si>
  <si>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</si>
  <si>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</si>
  <si>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</si>
  <si>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</si>
  <si>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</si>
  <si>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</si>
  <si>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</si>
  <si>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</si>
  <si>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</si>
  <si>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</si>
  <si>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</si>
  <si>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</si>
  <si>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</si>
  <si>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</si>
  <si>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</si>
  <si>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</si>
  <si>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</si>
  <si>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</si>
  <si>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</si>
  <si>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</si>
  <si>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</si>
  <si>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</si>
  <si>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</si>
  <si>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</si>
  <si>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</si>
  <si>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</si>
  <si>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</si>
  <si>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</si>
  <si>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</si>
  <si>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</si>
  <si>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</si>
  <si>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</si>
  <si>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</si>
  <si>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</si>
  <si>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</si>
  <si>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</si>
  <si>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</si>
  <si>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</si>
  <si>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</si>
  <si>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</si>
  <si>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</si>
  <si>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</si>
  <si>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</si>
  <si>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</si>
  <si>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</si>
  <si>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</si>
  <si>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</si>
  <si>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</si>
  <si>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</si>
  <si>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</si>
  <si>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</si>
  <si>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</si>
  <si>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</si>
  <si>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</si>
  <si>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</si>
  <si>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</si>
  <si>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</si>
  <si>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</si>
  <si>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</si>
  <si>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</si>
  <si>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</si>
  <si>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</si>
  <si>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</si>
  <si>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</si>
  <si>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</si>
  <si>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</si>
  <si>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</si>
  <si>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</si>
  <si>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</si>
  <si>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</si>
  <si>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</si>
  <si>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</si>
  <si>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</si>
  <si>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</si>
  <si>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</si>
  <si>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</si>
  <si>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</si>
  <si>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</si>
  <si>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</si>
  <si>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</si>
  <si>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</si>
  <si>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</si>
  <si>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</si>
  <si>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</si>
  <si>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</si>
  <si>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</si>
  <si>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</si>
  <si>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</si>
  <si>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</si>
  <si>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</si>
  <si>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</si>
  <si>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</si>
  <si>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</si>
  <si>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</si>
  <si>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</si>
  <si>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</si>
  <si>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</si>
  <si>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</si>
  <si>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</si>
  <si>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</si>
  <si>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</si>
  <si>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</si>
  <si>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</si>
  <si>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</si>
  <si>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</si>
  <si>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</si>
  <si>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</si>
  <si>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</si>
  <si>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</si>
  <si>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</si>
  <si>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</si>
  <si>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</si>
  <si>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</si>
  <si>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</si>
  <si>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</si>
  <si>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</si>
  <si>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</si>
  <si>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</si>
  <si>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</si>
  <si>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</si>
  <si>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</si>
  <si>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</si>
  <si>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</si>
  <si>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</si>
  <si>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</si>
  <si>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</si>
  <si>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</si>
  <si>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</si>
  <si>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</si>
  <si>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</si>
  <si>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</si>
  <si>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</si>
  <si>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</si>
  <si>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</si>
  <si>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</si>
  <si>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</si>
  <si>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</si>
  <si>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</si>
  <si>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</si>
  <si>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</si>
  <si>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</si>
  <si>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</si>
  <si>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</si>
  <si>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</si>
  <si>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</si>
  <si>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</si>
  <si>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</si>
  <si>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</si>
  <si>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</si>
  <si>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</si>
  <si>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</si>
  <si>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</si>
  <si>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</si>
  <si>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</si>
  <si>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</si>
  <si>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</si>
  <si>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</si>
  <si>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</si>
  <si>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</si>
  <si>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</si>
  <si>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</si>
  <si>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</si>
  <si>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</si>
  <si>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</si>
  <si>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</si>
  <si>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</si>
  <si>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</si>
  <si>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</si>
  <si>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</si>
  <si>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</si>
  <si>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</si>
  <si>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</si>
  <si>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</si>
  <si>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</si>
  <si>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</si>
  <si>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</si>
  <si>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</si>
  <si>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</si>
  <si>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</si>
  <si>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</si>
  <si>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</si>
  <si>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</si>
  <si>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</si>
  <si>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</si>
  <si>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</si>
  <si>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</si>
  <si>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</si>
  <si>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</si>
  <si>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</si>
  <si>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</si>
  <si>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</si>
  <si>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</si>
  <si>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</si>
  <si>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</si>
  <si>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</si>
  <si>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</si>
  <si>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</si>
  <si>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</si>
  <si>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</si>
  <si>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</si>
  <si>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</si>
  <si>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</si>
  <si>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</si>
  <si>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</si>
  <si>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</si>
  <si>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</si>
  <si>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</si>
  <si>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</si>
  <si>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</si>
  <si>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</si>
  <si>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</si>
  <si>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</si>
  <si>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</si>
  <si>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</si>
  <si>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</si>
  <si>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</si>
  <si>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</si>
  <si>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</si>
  <si>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</si>
  <si>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</si>
  <si>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</si>
  <si>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</si>
  <si>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</si>
  <si>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</si>
  <si>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</si>
  <si>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</si>
  <si>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</si>
  <si>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</si>
  <si>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</si>
  <si>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</si>
  <si>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</si>
  <si>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</si>
  <si>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</si>
  <si>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</si>
  <si>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</si>
  <si>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</si>
  <si>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</si>
  <si>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</si>
  <si>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</si>
  <si>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</si>
  <si>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</si>
  <si>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</si>
  <si>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</si>
  <si>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</si>
  <si>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</si>
  <si>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</si>
  <si>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</si>
  <si>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</si>
  <si>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</si>
  <si>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</si>
  <si>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</si>
  <si>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</si>
  <si>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</si>
  <si>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</si>
  <si>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</si>
  <si>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</si>
  <si>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</si>
  <si>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</si>
  <si>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</si>
  <si>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</si>
  <si>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</si>
  <si>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</si>
  <si>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</si>
  <si>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</si>
  <si>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</si>
  <si>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</si>
  <si>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</si>
  <si>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</si>
  <si>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</si>
  <si>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</si>
  <si>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</si>
  <si>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</si>
  <si>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</si>
  <si>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</si>
  <si>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</si>
  <si>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</si>
  <si>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</si>
  <si>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</si>
  <si>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</si>
  <si>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</si>
  <si>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</si>
  <si>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</si>
  <si>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</si>
  <si>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</si>
  <si>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</si>
  <si>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</si>
  <si>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</si>
  <si>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</si>
  <si>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</si>
  <si>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</si>
  <si>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</si>
  <si>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</si>
  <si>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</si>
  <si>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</si>
  <si>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</si>
  <si>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</si>
  <si>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</si>
  <si>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</si>
  <si>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</si>
  <si>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</si>
  <si>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</si>
  <si>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</si>
  <si>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</si>
  <si>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</si>
  <si>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</si>
  <si>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</si>
  <si>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</si>
  <si>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</si>
  <si>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</si>
  <si>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</si>
  <si>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</si>
  <si>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</si>
  <si>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</si>
  <si>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</si>
  <si>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</si>
  <si>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</si>
  <si>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</si>
  <si>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</si>
  <si>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</si>
  <si>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</si>
  <si>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</si>
  <si>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</si>
  <si>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</si>
  <si>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</si>
  <si>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</si>
  <si>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</si>
  <si>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</si>
  <si>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</si>
  <si>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</si>
  <si>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</si>
  <si>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</si>
  <si>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</si>
  <si>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</si>
  <si>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</si>
  <si>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</si>
  <si>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</si>
  <si>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</si>
  <si>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</si>
  <si>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</si>
  <si>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</si>
  <si>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</si>
  <si>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</si>
  <si>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</si>
  <si>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</si>
  <si>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</si>
  <si>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</si>
  <si>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</si>
  <si>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</si>
  <si>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</si>
  <si>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</si>
  <si>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</si>
  <si>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</si>
  <si>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</si>
  <si>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</si>
  <si>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</si>
  <si>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</si>
  <si>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</si>
  <si>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</si>
  <si>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</si>
  <si>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</si>
  <si>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</si>
  <si>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</si>
  <si>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</si>
  <si>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</si>
  <si>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</si>
  <si>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</si>
  <si>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</si>
  <si>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</si>
  <si>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</si>
  <si>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</si>
  <si>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</si>
  <si>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</si>
  <si>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</si>
  <si>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</si>
  <si>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</si>
  <si>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</si>
  <si>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</si>
  <si>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</si>
  <si>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</si>
  <si>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</si>
  <si>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</si>
  <si>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</si>
  <si>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</si>
  <si>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</si>
  <si>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</si>
  <si>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</si>
  <si>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</si>
  <si>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</si>
  <si>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</si>
  <si>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</si>
  <si>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</si>
  <si>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</si>
  <si>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</si>
  <si>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</si>
  <si>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</si>
  <si>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</si>
  <si>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</si>
  <si>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</si>
  <si>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</si>
  <si>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</si>
  <si>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</si>
  <si>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</si>
  <si>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</si>
  <si>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</si>
  <si>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</si>
  <si>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</si>
  <si>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</si>
  <si>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</si>
  <si>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</si>
  <si>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</si>
  <si>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</si>
  <si>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</si>
  <si>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</si>
  <si>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</si>
  <si>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</si>
  <si>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</si>
  <si>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</si>
  <si>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</si>
  <si>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</si>
  <si>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</si>
  <si>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</si>
  <si>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</si>
  <si>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</si>
  <si>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</si>
  <si>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</si>
  <si>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</si>
  <si>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</si>
  <si>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</si>
  <si>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</si>
  <si>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</si>
  <si>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</si>
  <si>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</si>
  <si>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</si>
  <si>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</si>
  <si>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</si>
  <si>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</si>
  <si>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</si>
  <si>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</si>
  <si>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</si>
  <si>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</si>
  <si>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</si>
  <si>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</si>
  <si>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</si>
  <si>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</si>
  <si>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</si>
  <si>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</si>
  <si>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</si>
  <si>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</si>
  <si>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</si>
  <si>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</si>
  <si>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</si>
  <si>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</si>
  <si>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</si>
  <si>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</si>
  <si>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</si>
  <si>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</si>
  <si>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</si>
  <si>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</si>
  <si>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</si>
  <si>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</si>
  <si>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</si>
  <si>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</si>
  <si>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</si>
  <si>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</si>
  <si>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</si>
  <si>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</si>
  <si>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</si>
  <si>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</si>
  <si>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</si>
  <si>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</si>
  <si>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</si>
  <si>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</si>
  <si>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</si>
  <si>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</si>
  <si>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</si>
  <si>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</si>
  <si>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</si>
  <si>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</si>
  <si>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</si>
  <si>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</si>
  <si>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</si>
  <si>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</si>
  <si>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</si>
  <si>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</si>
  <si>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</si>
  <si>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</si>
  <si>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</si>
  <si>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</si>
  <si>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</si>
  <si>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</si>
  <si>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</si>
  <si>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</si>
  <si>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</si>
  <si>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</si>
  <si>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</si>
  <si>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</si>
  <si>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</si>
  <si>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</si>
  <si>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</si>
  <si>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</si>
  <si>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</si>
  <si>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</si>
  <si>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</si>
  <si>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</si>
  <si>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</si>
  <si>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</si>
  <si>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</si>
  <si>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</si>
  <si>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</si>
  <si>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</si>
  <si>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</si>
  <si>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</si>
  <si>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</si>
  <si>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</si>
  <si>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</si>
  <si>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</si>
  <si>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</si>
  <si>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</si>
  <si>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</si>
  <si>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</si>
  <si>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</si>
  <si>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</si>
  <si>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</si>
  <si>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</si>
  <si>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</si>
  <si>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</si>
  <si>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</si>
  <si>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</si>
  <si>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</si>
  <si>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</si>
  <si>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</si>
  <si>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</si>
  <si>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</si>
  <si>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</si>
  <si>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</si>
  <si>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</si>
  <si>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</si>
  <si>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</si>
  <si>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</si>
  <si>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</si>
  <si>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</si>
  <si>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</si>
  <si>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</si>
  <si>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</si>
  <si>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</si>
  <si>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</si>
  <si>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</si>
  <si>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</si>
  <si>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</si>
  <si>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</si>
  <si>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</si>
  <si>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</si>
  <si>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</si>
  <si>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</si>
  <si>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</si>
  <si>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</si>
  <si>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</si>
  <si>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</si>
  <si>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</si>
  <si>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</si>
  <si>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</si>
  <si>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</si>
  <si>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</si>
  <si>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</si>
  <si>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</si>
  <si>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</si>
  <si>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</si>
  <si>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</si>
  <si>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</si>
  <si>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</si>
  <si>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</si>
  <si>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</si>
  <si>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</si>
  <si>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</si>
  <si>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</si>
  <si>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</si>
  <si>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</si>
  <si>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</si>
  <si>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</si>
  <si>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</si>
  <si>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</si>
  <si>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</si>
  <si>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</si>
  <si>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</si>
  <si>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</si>
  <si>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</si>
  <si>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</si>
  <si>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</si>
  <si>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</si>
  <si>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</si>
  <si>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</si>
  <si>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</si>
  <si>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</si>
  <si>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</si>
  <si>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</si>
  <si>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</si>
  <si>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</si>
  <si>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</si>
  <si>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</si>
  <si>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</si>
  <si>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</si>
  <si>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</si>
  <si>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</si>
  <si>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</si>
  <si>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</si>
  <si>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</si>
  <si>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</si>
  <si>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</si>
  <si>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</si>
  <si>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</si>
  <si>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</si>
  <si>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</si>
  <si>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</si>
  <si>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</si>
  <si>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</si>
  <si>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</si>
  <si>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</si>
  <si>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</si>
  <si>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</si>
  <si>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</si>
  <si>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</si>
  <si>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</si>
  <si>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</si>
  <si>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</si>
  <si>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</si>
  <si>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</si>
  <si>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</si>
  <si>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</si>
  <si>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</si>
  <si>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</si>
  <si>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</si>
  <si>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</si>
  <si>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</si>
  <si>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</si>
  <si>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</si>
  <si>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</si>
  <si>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</si>
  <si>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</si>
  <si>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</si>
  <si>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</si>
  <si>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</si>
  <si>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</si>
  <si>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</si>
  <si>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</si>
  <si>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</si>
  <si>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</si>
  <si>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</si>
  <si>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</si>
  <si>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</si>
  <si>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</si>
  <si>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</si>
  <si>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</si>
  <si>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</si>
  <si>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</si>
  <si>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</si>
  <si>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</si>
  <si>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</si>
  <si>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</si>
  <si>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</si>
  <si>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</si>
  <si>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</si>
  <si>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</si>
  <si>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</si>
  <si>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</si>
  <si>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</si>
  <si>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</si>
  <si>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</si>
  <si>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</si>
  <si>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</si>
  <si>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</si>
  <si>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</si>
  <si>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</si>
  <si>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</si>
  <si>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</si>
  <si>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</si>
  <si>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</si>
  <si>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</si>
  <si>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</si>
  <si>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</si>
  <si>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</si>
  <si>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</si>
  <si>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</si>
  <si>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</si>
  <si>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</si>
  <si>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</si>
  <si>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</si>
  <si>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</si>
  <si>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</si>
  <si>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</si>
  <si>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</si>
  <si>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</si>
  <si>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</si>
  <si>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</si>
  <si>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</si>
  <si>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</si>
  <si>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</si>
  <si>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</si>
  <si>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</si>
  <si>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</si>
  <si>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</si>
  <si>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</si>
  <si>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</si>
  <si>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</si>
  <si>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</si>
  <si>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</si>
  <si>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</si>
  <si>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</si>
  <si>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</si>
  <si>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</si>
  <si>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</si>
  <si>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</si>
  <si>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</si>
  <si>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</si>
  <si>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</si>
  <si>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</si>
  <si>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</si>
  <si>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</si>
  <si>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</si>
  <si>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</si>
  <si>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</si>
  <si>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</si>
  <si>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</si>
  <si>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</si>
  <si>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</si>
  <si>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</si>
  <si>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</si>
  <si>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</si>
  <si>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</si>
  <si>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</si>
  <si>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</si>
  <si>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</si>
  <si>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</si>
  <si>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</si>
  <si>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</si>
  <si>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</si>
  <si>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</si>
  <si>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</si>
  <si>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</si>
  <si>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</si>
  <si>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</si>
  <si>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</si>
  <si>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</si>
  <si>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</si>
  <si>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</si>
  <si>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</si>
  <si>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</si>
  <si>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</si>
  <si>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</si>
  <si>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</si>
  <si>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</si>
  <si>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</si>
  <si>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</si>
  <si>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</si>
  <si>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</si>
  <si>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</si>
  <si>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</si>
  <si>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</si>
  <si>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</si>
  <si>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</si>
  <si>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</si>
  <si>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</si>
  <si>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</si>
  <si>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</si>
  <si>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</si>
  <si>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</si>
  <si>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</si>
  <si>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</si>
  <si>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</si>
  <si>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</si>
  <si>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</si>
  <si>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</si>
  <si>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</si>
  <si>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</si>
  <si>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2021-13-10000236</t>
  </si>
  <si>
    <t>Prestar los servicios de educacion inicial en el marco de la atencion integral en Centro de Desarrollo Infantil -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</si>
  <si>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0205-2011</t>
  </si>
  <si>
    <t>0229-2012</t>
  </si>
  <si>
    <t>0680-2012</t>
  </si>
  <si>
    <t>0285-2013</t>
  </si>
  <si>
    <t>0359-2013</t>
  </si>
  <si>
    <t>0210-2014</t>
  </si>
  <si>
    <t>0123-2015</t>
  </si>
  <si>
    <t>73-74-1</t>
  </si>
  <si>
    <t>0360-2016</t>
  </si>
  <si>
    <t>0438-2016</t>
  </si>
  <si>
    <t>0772-2016</t>
  </si>
  <si>
    <t>0881-2016</t>
  </si>
  <si>
    <t>0880-2016</t>
  </si>
  <si>
    <t>0435-2017</t>
  </si>
  <si>
    <t>ALCALDIA MAYOR DE CARTAGENA</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</si>
  <si>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Grupales Medio Tiempo.</t>
  </si>
  <si>
    <t>Atender integralmente a la Primera Infancia en el marco de la Estrategia de Cero a Siempre, de conformidad con las directrices lineamientos y estandares establecidos por el ICBF, asi como regular las relaciones entre las partes derivadas de la entrega al contratista, para que este asuma con su personal y bajo exclusiva responsabilidad dicha atencion.</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</si>
  <si>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Multiples, Grupales, Multiples, Empresariales y en la modalidad FAMI, en conformidad con los lineamientos, estandares y directrices que el ICBF expida para las mismas.</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</si>
  <si>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Familares Multiples, Grupales, Empresariales, Jardines Sociales y en la modalidad FAMI.</t>
  </si>
  <si>
    <t>Anuar esfuerzos para atender integralmente a la Primera Infancia en el marco de la Estrategia de Cero a Siempre, especificamente a niños y niñas menores de 0 a 5 años y las familias en situacion de vulnerabilidad de conformidad con las directrices, lineamientos  y parametros establecidos por el ICBF acorde con los manuales operativos de las modalidades de CDI y Desarrollo En Medio Familiar Integral.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</si>
  <si>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</si>
  <si>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Hogares Comuitarios de Bienestar Tradicionales, Familares Multiples, Grupales, Empresariales, Jardines Sociales, modalidad FAMI y Cogares Comunitarios.</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</si>
  <si>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</si>
  <si>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</si>
  <si>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 y Desarrollo Infantil en Medio Familiar.</t>
  </si>
  <si>
    <t>0060-2019</t>
  </si>
  <si>
    <t>Prestar el servicio de Centro de Desarrollo Infantil - CDI y Desarrollo Infantil en Medio Familiar - DIMF  en conformidad con el Manual Operativo de la Modalidad Institucional y Familiar y las directrices establecidas por el ICBF, en armonia con la Politica de Estado para el desarrollo integral de la Primera Infancia de Cero a Siempre.</t>
  </si>
  <si>
    <t>0456-2018</t>
  </si>
  <si>
    <t>MARIA TERESA JULIO CONTRERAS</t>
  </si>
  <si>
    <t>CARTAGENA - BARRIO AMBERES CRA. 42 28-61  APTO.204</t>
  </si>
  <si>
    <t>fungranitodemostaza@hotmail.com - granitomostaza2018@gmail.com</t>
  </si>
  <si>
    <t xml:space="preserve">CARTAGENA CORREGIMIENTO DE BOCACHICA CRA. 6 CALLE 11 - 13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</si>
</sst>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9" zoomScale="110" zoomScaleNormal="110" zoomScaleSheetLayoutView="40" zoomScalePageLayoutView="40" workbookViewId="0">
      <selection activeCell="K195" sqref="K1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208</v>
      </c>
      <c r="I15" s="32" t="s">
        <v>2624</v>
      </c>
      <c r="J15" s="108" t="s">
        <v>2626</v>
      </c>
      <c r="L15" s="218" t="s">
        <v>8</v>
      </c>
      <c r="M15" s="218"/>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5" t="s">
        <v>11</v>
      </c>
      <c r="J19" s="136" t="s">
        <v>10</v>
      </c>
      <c r="K19" s="136" t="s">
        <v>2609</v>
      </c>
      <c r="L19" s="136" t="s">
        <v>1161</v>
      </c>
      <c r="M19" s="136" t="s">
        <v>1162</v>
      </c>
      <c r="N19" s="137" t="s">
        <v>2610</v>
      </c>
      <c r="O19" s="132"/>
      <c r="Q19" s="51"/>
      <c r="R19" s="51"/>
    </row>
    <row r="20" spans="1:23" ht="30" customHeight="1" x14ac:dyDescent="0.25">
      <c r="A20" s="9"/>
      <c r="B20" s="109">
        <v>900187940</v>
      </c>
      <c r="C20" s="5"/>
      <c r="D20" s="73"/>
      <c r="E20" s="5"/>
      <c r="F20" s="5"/>
      <c r="G20" s="5"/>
      <c r="H20" s="237"/>
      <c r="I20" s="143" t="s">
        <v>208</v>
      </c>
      <c r="J20" s="144" t="s">
        <v>210</v>
      </c>
      <c r="K20" s="145">
        <v>2554591410</v>
      </c>
      <c r="L20" s="146"/>
      <c r="M20" s="245">
        <v>44926</v>
      </c>
      <c r="N20" s="130">
        <f>+(M20-L20)/30</f>
        <v>1497.5333333333333</v>
      </c>
      <c r="O20" s="133"/>
      <c r="U20" s="129"/>
      <c r="V20" s="105">
        <f ca="1">NOW()</f>
        <v>44188.971383796299</v>
      </c>
      <c r="W20" s="105">
        <f ca="1">NOW()</f>
        <v>44188.971383796299</v>
      </c>
    </row>
    <row r="21" spans="1:23" ht="30" customHeight="1" outlineLevel="1" x14ac:dyDescent="0.3">
      <c r="A21" s="9"/>
      <c r="B21" s="71"/>
      <c r="C21" s="5"/>
      <c r="D21" s="5"/>
      <c r="E21" s="5"/>
      <c r="F21" s="5"/>
      <c r="G21" s="5"/>
      <c r="H21" s="70"/>
      <c r="I21" s="143"/>
      <c r="J21" s="144"/>
      <c r="K21" s="145"/>
      <c r="L21" s="146"/>
      <c r="M21" s="146"/>
      <c r="N21" s="130">
        <f t="shared" ref="N21:N35" si="0">+(M21-L21)/30</f>
        <v>0</v>
      </c>
      <c r="O21" s="134"/>
    </row>
    <row r="22" spans="1:23" ht="30" customHeight="1" outlineLevel="1" x14ac:dyDescent="0.3">
      <c r="A22" s="9"/>
      <c r="B22" s="71"/>
      <c r="C22" s="5"/>
      <c r="D22" s="5"/>
      <c r="E22" s="5"/>
      <c r="F22" s="5"/>
      <c r="G22" s="5"/>
      <c r="H22" s="70"/>
      <c r="I22" s="143"/>
      <c r="J22" s="144"/>
      <c r="K22" s="145"/>
      <c r="L22" s="146"/>
      <c r="M22" s="146"/>
      <c r="N22" s="131">
        <f t="shared" ref="N22:N33" si="1">+(M22-L22)/30</f>
        <v>0</v>
      </c>
      <c r="O22" s="134"/>
    </row>
    <row r="23" spans="1:23" ht="30" customHeight="1" outlineLevel="1" x14ac:dyDescent="0.3">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3">
      <c r="A24" s="9"/>
      <c r="B24" s="101"/>
      <c r="C24" s="21"/>
      <c r="D24" s="21"/>
      <c r="E24" s="21"/>
      <c r="F24" s="5"/>
      <c r="G24" s="5"/>
      <c r="H24" s="70"/>
      <c r="I24" s="143"/>
      <c r="J24" s="144"/>
      <c r="K24" s="145"/>
      <c r="L24" s="146"/>
      <c r="M24" s="146"/>
      <c r="N24" s="131">
        <f t="shared" si="1"/>
        <v>0</v>
      </c>
      <c r="O24" s="134"/>
    </row>
    <row r="25" spans="1:23" ht="30" customHeight="1" outlineLevel="1" x14ac:dyDescent="0.3">
      <c r="A25" s="9"/>
      <c r="B25" s="101"/>
      <c r="C25" s="21"/>
      <c r="D25" s="21"/>
      <c r="E25" s="21"/>
      <c r="F25" s="5"/>
      <c r="G25" s="5"/>
      <c r="H25" s="70"/>
      <c r="I25" s="143"/>
      <c r="J25" s="144"/>
      <c r="K25" s="145"/>
      <c r="L25" s="146"/>
      <c r="M25" s="146"/>
      <c r="N25" s="131">
        <f t="shared" si="1"/>
        <v>0</v>
      </c>
      <c r="O25" s="134"/>
    </row>
    <row r="26" spans="1:23" ht="30" customHeight="1" outlineLevel="1" x14ac:dyDescent="0.3">
      <c r="A26" s="9"/>
      <c r="B26" s="101"/>
      <c r="C26" s="21"/>
      <c r="D26" s="21"/>
      <c r="E26" s="21"/>
      <c r="F26" s="5"/>
      <c r="G26" s="5"/>
      <c r="H26" s="70"/>
      <c r="I26" s="143"/>
      <c r="J26" s="144"/>
      <c r="K26" s="145"/>
      <c r="L26" s="146"/>
      <c r="M26" s="146"/>
      <c r="N26" s="131">
        <f t="shared" si="1"/>
        <v>0</v>
      </c>
      <c r="O26" s="134"/>
    </row>
    <row r="27" spans="1:23" ht="30" customHeight="1" outlineLevel="1" x14ac:dyDescent="0.3">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4"/>
      <c r="I37" s="125"/>
      <c r="J37" s="125"/>
      <c r="K37" s="125"/>
      <c r="L37" s="125"/>
      <c r="M37" s="125"/>
      <c r="N37" s="125"/>
      <c r="O37" s="126"/>
    </row>
    <row r="38" spans="1:16" ht="21" customHeight="1" x14ac:dyDescent="0.25">
      <c r="A38" s="9"/>
      <c r="B38" s="232" t="str">
        <f>VLOOKUP(B20,EAS!A2:B1439,2,0)</f>
        <v>FUNDACION GRANITO DE MOSTAZA DE BOCACHICA</v>
      </c>
      <c r="C38" s="232"/>
      <c r="D38" s="232"/>
      <c r="E38" s="232"/>
      <c r="F38" s="232"/>
      <c r="G38" s="5"/>
      <c r="H38" s="127"/>
      <c r="I38" s="241" t="s">
        <v>7</v>
      </c>
      <c r="J38" s="241"/>
      <c r="K38" s="241"/>
      <c r="L38" s="241"/>
      <c r="M38" s="241"/>
      <c r="N38" s="241"/>
      <c r="O38" s="128"/>
    </row>
    <row r="39" spans="1:16" ht="42.95" customHeight="1" thickBot="1" x14ac:dyDescent="0.3">
      <c r="A39" s="10"/>
      <c r="B39" s="11"/>
      <c r="C39" s="11"/>
      <c r="D39" s="11"/>
      <c r="E39" s="11"/>
      <c r="F39" s="11"/>
      <c r="G39" s="11"/>
      <c r="H39" s="10"/>
      <c r="I39" s="227" t="s">
        <v>2677</v>
      </c>
      <c r="J39" s="227"/>
      <c r="K39" s="227"/>
      <c r="L39" s="227"/>
      <c r="M39" s="227"/>
      <c r="N39" s="227"/>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0" t="s">
        <v>31</v>
      </c>
      <c r="D48" s="116" t="s">
        <v>2678</v>
      </c>
      <c r="E48" s="246">
        <v>40575</v>
      </c>
      <c r="F48" s="246">
        <v>40908</v>
      </c>
      <c r="G48" s="154">
        <f>IF(AND(E48&lt;&gt;"",F48&lt;&gt;""),((F48-E48)/30),"")</f>
        <v>11.1</v>
      </c>
      <c r="H48" s="117" t="s">
        <v>2693</v>
      </c>
      <c r="I48" s="111" t="s">
        <v>208</v>
      </c>
      <c r="J48" s="111" t="s">
        <v>210</v>
      </c>
      <c r="K48" s="118">
        <v>54330008</v>
      </c>
      <c r="L48" s="112" t="s">
        <v>1148</v>
      </c>
      <c r="M48" s="113"/>
      <c r="N48" s="112" t="s">
        <v>27</v>
      </c>
      <c r="O48" s="112" t="s">
        <v>26</v>
      </c>
      <c r="P48" s="78"/>
    </row>
    <row r="49" spans="1:16" s="6" customFormat="1" ht="24.75" customHeight="1" x14ac:dyDescent="0.25">
      <c r="A49" s="138">
        <v>2</v>
      </c>
      <c r="B49" s="117" t="s">
        <v>2665</v>
      </c>
      <c r="C49" s="110" t="s">
        <v>31</v>
      </c>
      <c r="D49" s="116" t="s">
        <v>2679</v>
      </c>
      <c r="E49" s="246">
        <v>40934</v>
      </c>
      <c r="F49" s="246">
        <v>41273</v>
      </c>
      <c r="G49" s="154">
        <f t="shared" ref="G49:G50" si="2">IF(AND(E49&lt;&gt;"",F49&lt;&gt;""),((F49-E49)/30),"")</f>
        <v>11.3</v>
      </c>
      <c r="H49" s="117" t="s">
        <v>2693</v>
      </c>
      <c r="I49" s="111" t="s">
        <v>208</v>
      </c>
      <c r="J49" s="111" t="s">
        <v>210</v>
      </c>
      <c r="K49" s="118">
        <v>26776329</v>
      </c>
      <c r="L49" s="112" t="s">
        <v>1148</v>
      </c>
      <c r="M49" s="113"/>
      <c r="N49" s="112" t="s">
        <v>27</v>
      </c>
      <c r="O49" s="112" t="s">
        <v>26</v>
      </c>
      <c r="P49" s="78"/>
    </row>
    <row r="50" spans="1:16" s="6" customFormat="1" ht="24.75" customHeight="1" x14ac:dyDescent="0.25">
      <c r="A50" s="138">
        <v>3</v>
      </c>
      <c r="B50" s="117" t="s">
        <v>2665</v>
      </c>
      <c r="C50" s="110" t="s">
        <v>31</v>
      </c>
      <c r="D50" s="116" t="s">
        <v>2680</v>
      </c>
      <c r="E50" s="246">
        <v>41514</v>
      </c>
      <c r="F50" s="246">
        <v>42004</v>
      </c>
      <c r="G50" s="154">
        <f t="shared" si="2"/>
        <v>16.333333333333332</v>
      </c>
      <c r="H50" s="117" t="s">
        <v>2694</v>
      </c>
      <c r="I50" s="111" t="s">
        <v>208</v>
      </c>
      <c r="J50" s="111" t="s">
        <v>210</v>
      </c>
      <c r="K50" s="118">
        <v>938080896</v>
      </c>
      <c r="L50" s="112" t="s">
        <v>1148</v>
      </c>
      <c r="M50" s="113"/>
      <c r="N50" s="112" t="s">
        <v>27</v>
      </c>
      <c r="O50" s="112" t="s">
        <v>26</v>
      </c>
      <c r="P50" s="78"/>
    </row>
    <row r="51" spans="1:16" s="6" customFormat="1" ht="24.75" customHeight="1" outlineLevel="1" x14ac:dyDescent="0.25">
      <c r="A51" s="138">
        <v>4</v>
      </c>
      <c r="B51" s="117" t="s">
        <v>2665</v>
      </c>
      <c r="C51" s="110" t="s">
        <v>31</v>
      </c>
      <c r="D51" s="116" t="s">
        <v>2681</v>
      </c>
      <c r="E51" s="246">
        <v>41303</v>
      </c>
      <c r="F51" s="246">
        <v>41639</v>
      </c>
      <c r="G51" s="154">
        <f t="shared" ref="G51:G107" si="3">IF(AND(E51&lt;&gt;"",F51&lt;&gt;""),((F51-E51)/30),"")</f>
        <v>11.2</v>
      </c>
      <c r="H51" s="117" t="s">
        <v>2695</v>
      </c>
      <c r="I51" s="111" t="s">
        <v>208</v>
      </c>
      <c r="J51" s="111" t="s">
        <v>210</v>
      </c>
      <c r="K51" s="114">
        <v>261999368</v>
      </c>
      <c r="L51" s="112" t="s">
        <v>1148</v>
      </c>
      <c r="M51" s="113"/>
      <c r="N51" s="112" t="s">
        <v>27</v>
      </c>
      <c r="O51" s="112" t="s">
        <v>26</v>
      </c>
      <c r="P51" s="78"/>
    </row>
    <row r="52" spans="1:16" s="7" customFormat="1" ht="24.75" customHeight="1" outlineLevel="1" x14ac:dyDescent="0.25">
      <c r="A52" s="139">
        <v>5</v>
      </c>
      <c r="B52" s="117" t="s">
        <v>2665</v>
      </c>
      <c r="C52" s="110" t="s">
        <v>31</v>
      </c>
      <c r="D52" s="116" t="s">
        <v>2682</v>
      </c>
      <c r="E52" s="246">
        <v>41851</v>
      </c>
      <c r="F52" s="246">
        <v>42004</v>
      </c>
      <c r="G52" s="154">
        <f t="shared" si="3"/>
        <v>5.0999999999999996</v>
      </c>
      <c r="H52" s="117" t="s">
        <v>2694</v>
      </c>
      <c r="I52" s="111" t="s">
        <v>208</v>
      </c>
      <c r="J52" s="111" t="s">
        <v>210</v>
      </c>
      <c r="K52" s="114">
        <v>828856106</v>
      </c>
      <c r="L52" s="112" t="s">
        <v>1148</v>
      </c>
      <c r="M52" s="113"/>
      <c r="N52" s="112" t="s">
        <v>27</v>
      </c>
      <c r="O52" s="112" t="s">
        <v>26</v>
      </c>
      <c r="P52" s="79"/>
    </row>
    <row r="53" spans="1:16" s="7" customFormat="1" ht="24.75" customHeight="1" outlineLevel="1" x14ac:dyDescent="0.25">
      <c r="A53" s="139">
        <v>6</v>
      </c>
      <c r="B53" s="117" t="s">
        <v>2665</v>
      </c>
      <c r="C53" s="110" t="s">
        <v>31</v>
      </c>
      <c r="D53" s="116" t="s">
        <v>2683</v>
      </c>
      <c r="E53" s="246">
        <v>41912</v>
      </c>
      <c r="F53" s="246">
        <v>42034</v>
      </c>
      <c r="G53" s="154">
        <f t="shared" si="3"/>
        <v>4.0666666666666664</v>
      </c>
      <c r="H53" s="117" t="s">
        <v>2696</v>
      </c>
      <c r="I53" s="111" t="s">
        <v>208</v>
      </c>
      <c r="J53" s="111" t="s">
        <v>210</v>
      </c>
      <c r="K53" s="114">
        <v>339922766</v>
      </c>
      <c r="L53" s="112" t="s">
        <v>1148</v>
      </c>
      <c r="M53" s="113"/>
      <c r="N53" s="112" t="s">
        <v>27</v>
      </c>
      <c r="O53" s="112" t="s">
        <v>26</v>
      </c>
      <c r="P53" s="79"/>
    </row>
    <row r="54" spans="1:16" s="7" customFormat="1" ht="24.75" customHeight="1" outlineLevel="1" x14ac:dyDescent="0.25">
      <c r="A54" s="139">
        <v>7</v>
      </c>
      <c r="B54" s="117" t="s">
        <v>2665</v>
      </c>
      <c r="C54" s="110" t="s">
        <v>31</v>
      </c>
      <c r="D54" s="116" t="s">
        <v>2684</v>
      </c>
      <c r="E54" s="246">
        <v>42041</v>
      </c>
      <c r="F54" s="246">
        <v>42369</v>
      </c>
      <c r="G54" s="154">
        <f t="shared" si="3"/>
        <v>10.933333333333334</v>
      </c>
      <c r="H54" s="117" t="s">
        <v>2696</v>
      </c>
      <c r="I54" s="111" t="s">
        <v>208</v>
      </c>
      <c r="J54" s="111" t="s">
        <v>210</v>
      </c>
      <c r="K54" s="114">
        <v>329531018</v>
      </c>
      <c r="L54" s="112" t="s">
        <v>1148</v>
      </c>
      <c r="M54" s="113"/>
      <c r="N54" s="112" t="s">
        <v>27</v>
      </c>
      <c r="O54" s="112" t="s">
        <v>26</v>
      </c>
      <c r="P54" s="79"/>
    </row>
    <row r="55" spans="1:16" s="7" customFormat="1" ht="24.75" customHeight="1" outlineLevel="1" x14ac:dyDescent="0.25">
      <c r="A55" s="139">
        <v>8</v>
      </c>
      <c r="B55" s="117" t="s">
        <v>2692</v>
      </c>
      <c r="C55" s="110" t="s">
        <v>31</v>
      </c>
      <c r="D55" s="116" t="s">
        <v>2685</v>
      </c>
      <c r="E55" s="246">
        <v>42065</v>
      </c>
      <c r="F55" s="246">
        <v>42353</v>
      </c>
      <c r="G55" s="154">
        <f t="shared" si="3"/>
        <v>9.6</v>
      </c>
      <c r="H55" s="117" t="s">
        <v>2697</v>
      </c>
      <c r="I55" s="111" t="s">
        <v>208</v>
      </c>
      <c r="J55" s="111" t="s">
        <v>210</v>
      </c>
      <c r="K55" s="118">
        <v>1223667592</v>
      </c>
      <c r="L55" s="112" t="s">
        <v>1148</v>
      </c>
      <c r="M55" s="113"/>
      <c r="N55" s="112" t="s">
        <v>27</v>
      </c>
      <c r="O55" s="112" t="s">
        <v>1148</v>
      </c>
      <c r="P55" s="79"/>
    </row>
    <row r="56" spans="1:16" s="7" customFormat="1" ht="24.75" customHeight="1" outlineLevel="1" x14ac:dyDescent="0.25">
      <c r="A56" s="139">
        <v>9</v>
      </c>
      <c r="B56" s="117" t="s">
        <v>2665</v>
      </c>
      <c r="C56" s="110" t="s">
        <v>31</v>
      </c>
      <c r="D56" s="116" t="s">
        <v>2686</v>
      </c>
      <c r="E56" s="246">
        <v>42410</v>
      </c>
      <c r="F56" s="246">
        <v>42521</v>
      </c>
      <c r="G56" s="154">
        <f t="shared" si="3"/>
        <v>3.7</v>
      </c>
      <c r="H56" s="117" t="s">
        <v>2698</v>
      </c>
      <c r="I56" s="111" t="s">
        <v>208</v>
      </c>
      <c r="J56" s="111" t="s">
        <v>210</v>
      </c>
      <c r="K56" s="118">
        <v>469061861</v>
      </c>
      <c r="L56" s="112" t="s">
        <v>1148</v>
      </c>
      <c r="M56" s="113"/>
      <c r="N56" s="112" t="s">
        <v>27</v>
      </c>
      <c r="O56" s="112" t="s">
        <v>26</v>
      </c>
      <c r="P56" s="79"/>
    </row>
    <row r="57" spans="1:16" s="7" customFormat="1" ht="24.75" customHeight="1" outlineLevel="1" x14ac:dyDescent="0.25">
      <c r="A57" s="139">
        <v>10</v>
      </c>
      <c r="B57" s="117" t="s">
        <v>2665</v>
      </c>
      <c r="C57" s="65" t="s">
        <v>31</v>
      </c>
      <c r="D57" s="116" t="s">
        <v>2687</v>
      </c>
      <c r="E57" s="246">
        <v>42522</v>
      </c>
      <c r="F57" s="246">
        <v>42719</v>
      </c>
      <c r="G57" s="154">
        <f t="shared" si="3"/>
        <v>6.5666666666666664</v>
      </c>
      <c r="H57" s="117" t="s">
        <v>2698</v>
      </c>
      <c r="I57" s="63" t="s">
        <v>208</v>
      </c>
      <c r="J57" s="63" t="s">
        <v>210</v>
      </c>
      <c r="K57" s="118">
        <v>339185231</v>
      </c>
      <c r="L57" s="65" t="s">
        <v>1148</v>
      </c>
      <c r="M57" s="67"/>
      <c r="N57" s="65" t="s">
        <v>27</v>
      </c>
      <c r="O57" s="65" t="s">
        <v>26</v>
      </c>
      <c r="P57" s="79"/>
    </row>
    <row r="58" spans="1:16" s="7" customFormat="1" ht="24.75" customHeight="1" outlineLevel="1" x14ac:dyDescent="0.25">
      <c r="A58" s="139">
        <v>11</v>
      </c>
      <c r="B58" s="117" t="s">
        <v>2665</v>
      </c>
      <c r="C58" s="65" t="s">
        <v>31</v>
      </c>
      <c r="D58" s="116" t="s">
        <v>2688</v>
      </c>
      <c r="E58" s="246">
        <v>42675</v>
      </c>
      <c r="F58" s="246">
        <v>43312</v>
      </c>
      <c r="G58" s="154">
        <f t="shared" si="3"/>
        <v>21.233333333333334</v>
      </c>
      <c r="H58" s="117" t="s">
        <v>2699</v>
      </c>
      <c r="I58" s="63" t="s">
        <v>208</v>
      </c>
      <c r="J58" s="63" t="s">
        <v>210</v>
      </c>
      <c r="K58" s="118">
        <v>2484073297</v>
      </c>
      <c r="L58" s="65" t="s">
        <v>1148</v>
      </c>
      <c r="M58" s="67"/>
      <c r="N58" s="65" t="s">
        <v>27</v>
      </c>
      <c r="O58" s="65" t="s">
        <v>26</v>
      </c>
      <c r="P58" s="79"/>
    </row>
    <row r="59" spans="1:16" s="7" customFormat="1" ht="24.75" customHeight="1" outlineLevel="1" x14ac:dyDescent="0.25">
      <c r="A59" s="139">
        <v>12</v>
      </c>
      <c r="B59" s="117" t="s">
        <v>2665</v>
      </c>
      <c r="C59" s="65" t="s">
        <v>31</v>
      </c>
      <c r="D59" s="116" t="s">
        <v>2689</v>
      </c>
      <c r="E59" s="246">
        <v>42720</v>
      </c>
      <c r="F59" s="246">
        <v>43084</v>
      </c>
      <c r="G59" s="154">
        <f t="shared" si="3"/>
        <v>12.133333333333333</v>
      </c>
      <c r="H59" s="117" t="s">
        <v>2700</v>
      </c>
      <c r="I59" s="63" t="s">
        <v>208</v>
      </c>
      <c r="J59" s="63" t="s">
        <v>210</v>
      </c>
      <c r="K59" s="118">
        <v>1147871937</v>
      </c>
      <c r="L59" s="65" t="s">
        <v>1148</v>
      </c>
      <c r="M59" s="67"/>
      <c r="N59" s="65" t="s">
        <v>27</v>
      </c>
      <c r="O59" s="65" t="s">
        <v>26</v>
      </c>
      <c r="P59" s="79"/>
    </row>
    <row r="60" spans="1:16" s="7" customFormat="1" ht="24.75" customHeight="1" outlineLevel="1" x14ac:dyDescent="0.25">
      <c r="A60" s="139">
        <v>13</v>
      </c>
      <c r="B60" s="117" t="s">
        <v>2665</v>
      </c>
      <c r="C60" s="65" t="s">
        <v>31</v>
      </c>
      <c r="D60" s="116" t="s">
        <v>2690</v>
      </c>
      <c r="E60" s="246">
        <v>42720</v>
      </c>
      <c r="F60" s="246">
        <v>43084</v>
      </c>
      <c r="G60" s="154">
        <f t="shared" si="3"/>
        <v>12.133333333333333</v>
      </c>
      <c r="H60" s="117" t="s">
        <v>2701</v>
      </c>
      <c r="I60" s="63" t="s">
        <v>208</v>
      </c>
      <c r="J60" s="63" t="s">
        <v>210</v>
      </c>
      <c r="K60" s="118">
        <v>1195111155</v>
      </c>
      <c r="L60" s="65" t="s">
        <v>1148</v>
      </c>
      <c r="M60" s="67"/>
      <c r="N60" s="65" t="s">
        <v>27</v>
      </c>
      <c r="O60" s="65" t="s">
        <v>26</v>
      </c>
      <c r="P60" s="79"/>
    </row>
    <row r="61" spans="1:16" s="7" customFormat="1" ht="24.75" customHeight="1" outlineLevel="1" x14ac:dyDescent="0.25">
      <c r="A61" s="139">
        <v>14</v>
      </c>
      <c r="B61" s="117" t="s">
        <v>2665</v>
      </c>
      <c r="C61" s="65" t="s">
        <v>31</v>
      </c>
      <c r="D61" s="116" t="s">
        <v>2691</v>
      </c>
      <c r="E61" s="246">
        <v>43087</v>
      </c>
      <c r="F61" s="246">
        <v>43404</v>
      </c>
      <c r="G61" s="154">
        <f t="shared" si="3"/>
        <v>10.566666666666666</v>
      </c>
      <c r="H61" s="117" t="s">
        <v>2702</v>
      </c>
      <c r="I61" s="63" t="s">
        <v>208</v>
      </c>
      <c r="J61" s="63" t="s">
        <v>210</v>
      </c>
      <c r="K61" s="118">
        <v>1543735183</v>
      </c>
      <c r="L61" s="65" t="s">
        <v>1148</v>
      </c>
      <c r="M61" s="67"/>
      <c r="N61" s="65" t="s">
        <v>27</v>
      </c>
      <c r="O61" s="65" t="s">
        <v>26</v>
      </c>
      <c r="P61" s="79"/>
    </row>
    <row r="62" spans="1:16" s="7" customFormat="1" ht="24.75" customHeight="1" outlineLevel="1" x14ac:dyDescent="0.25">
      <c r="A62" s="139">
        <v>15</v>
      </c>
      <c r="B62" s="64" t="s">
        <v>2665</v>
      </c>
      <c r="C62" s="65" t="s">
        <v>31</v>
      </c>
      <c r="D62" s="63" t="s">
        <v>2703</v>
      </c>
      <c r="E62" s="140">
        <v>43486</v>
      </c>
      <c r="F62" s="140">
        <v>43814</v>
      </c>
      <c r="G62" s="154">
        <f t="shared" si="3"/>
        <v>10.933333333333334</v>
      </c>
      <c r="H62" s="64" t="s">
        <v>2704</v>
      </c>
      <c r="I62" s="63" t="s">
        <v>208</v>
      </c>
      <c r="J62" s="63" t="s">
        <v>210</v>
      </c>
      <c r="K62" s="66">
        <v>1838669575</v>
      </c>
      <c r="L62" s="65" t="s">
        <v>1148</v>
      </c>
      <c r="M62" s="67"/>
      <c r="N62" s="65" t="s">
        <v>2634</v>
      </c>
      <c r="O62" s="65" t="s">
        <v>1148</v>
      </c>
      <c r="P62" s="79"/>
    </row>
    <row r="63" spans="1:16" s="7" customFormat="1" ht="24.75" customHeight="1" outlineLevel="1" x14ac:dyDescent="0.25">
      <c r="A63" s="139">
        <v>16</v>
      </c>
      <c r="B63" s="64" t="s">
        <v>2665</v>
      </c>
      <c r="C63" s="65" t="s">
        <v>31</v>
      </c>
      <c r="D63" s="63" t="s">
        <v>2705</v>
      </c>
      <c r="E63" s="140">
        <v>43405</v>
      </c>
      <c r="F63" s="140">
        <v>43441</v>
      </c>
      <c r="G63" s="154">
        <f t="shared" si="3"/>
        <v>1.2</v>
      </c>
      <c r="H63" s="117" t="s">
        <v>2702</v>
      </c>
      <c r="I63" s="63" t="s">
        <v>208</v>
      </c>
      <c r="J63" s="63" t="s">
        <v>210</v>
      </c>
      <c r="K63" s="66">
        <v>168241447</v>
      </c>
      <c r="L63" s="65" t="s">
        <v>1148</v>
      </c>
      <c r="M63" s="67"/>
      <c r="N63" s="65" t="s">
        <v>2634</v>
      </c>
      <c r="O63" s="65" t="s">
        <v>1148</v>
      </c>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89" t="s">
        <v>9</v>
      </c>
      <c r="J112" s="190"/>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5"/>
      <c r="E114" s="140"/>
      <c r="F114" s="140"/>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8">
        <v>2</v>
      </c>
      <c r="B115" s="155" t="s">
        <v>2665</v>
      </c>
      <c r="C115" s="157" t="s">
        <v>31</v>
      </c>
      <c r="D115" s="63"/>
      <c r="E115" s="140"/>
      <c r="F115" s="140"/>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8">
        <v>3</v>
      </c>
      <c r="B116" s="155" t="s">
        <v>2665</v>
      </c>
      <c r="C116" s="157" t="s">
        <v>31</v>
      </c>
      <c r="D116" s="63"/>
      <c r="E116" s="140"/>
      <c r="F116" s="140"/>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8">
        <v>4</v>
      </c>
      <c r="B117" s="155" t="s">
        <v>2665</v>
      </c>
      <c r="C117" s="157" t="s">
        <v>31</v>
      </c>
      <c r="D117" s="63"/>
      <c r="E117" s="140"/>
      <c r="F117" s="140"/>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8" t="s">
        <v>2658</v>
      </c>
      <c r="C168" s="228"/>
      <c r="D168" s="228"/>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211" t="s">
        <v>2669</v>
      </c>
      <c r="C179" s="211"/>
      <c r="D179" s="211"/>
      <c r="E179" s="165">
        <v>0.02</v>
      </c>
      <c r="F179" s="164">
        <v>0.02</v>
      </c>
      <c r="G179" s="159">
        <f>IF(F179&gt;0,SUM(E179+F179),"")</f>
        <v>0.04</v>
      </c>
      <c r="H179" s="5"/>
      <c r="I179" s="211" t="s">
        <v>2671</v>
      </c>
      <c r="J179" s="211"/>
      <c r="K179" s="211"/>
      <c r="L179" s="211"/>
      <c r="M179" s="166">
        <v>0.02</v>
      </c>
      <c r="O179" s="8"/>
      <c r="Q179" s="19"/>
      <c r="R179" s="153">
        <f>IF(M179&gt;0,SUM(L179+M179),"")</f>
        <v>0.02</v>
      </c>
      <c r="T179" s="19"/>
      <c r="U179" s="231" t="s">
        <v>1166</v>
      </c>
      <c r="V179" s="231"/>
      <c r="W179" s="231"/>
      <c r="X179" s="24">
        <v>0.02</v>
      </c>
      <c r="Y179" s="158"/>
      <c r="Z179" s="159" t="str">
        <f>IF(Y179&gt;0,SUM(E181+Y179),"")</f>
        <v/>
      </c>
      <c r="AA179" s="19"/>
      <c r="AB179" s="19"/>
    </row>
    <row r="180" spans="1:28" ht="23.45" hidden="1" x14ac:dyDescent="0.3">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45" hidden="1" x14ac:dyDescent="0.3">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45" hidden="1" x14ac:dyDescent="0.3">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102183656.40000001</v>
      </c>
      <c r="F185" s="92"/>
      <c r="G185" s="93"/>
      <c r="H185" s="88"/>
      <c r="I185" s="90" t="s">
        <v>2627</v>
      </c>
      <c r="J185" s="160">
        <f>+SUM(M179:M183)</f>
        <v>0.02</v>
      </c>
      <c r="K185" s="230" t="s">
        <v>2628</v>
      </c>
      <c r="L185" s="230"/>
      <c r="M185" s="94">
        <f>+J185*(SUM(K20:K35))</f>
        <v>51091828.200000003</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8" t="s">
        <v>2636</v>
      </c>
      <c r="C192" s="188"/>
      <c r="E192" s="5" t="s">
        <v>20</v>
      </c>
      <c r="H192" s="26" t="s">
        <v>24</v>
      </c>
      <c r="J192" s="5" t="s">
        <v>2637</v>
      </c>
      <c r="K192" s="5"/>
      <c r="M192" s="5"/>
      <c r="N192" s="5"/>
      <c r="O192" s="8"/>
      <c r="Q192" s="148"/>
      <c r="R192" s="149"/>
      <c r="S192" s="149"/>
      <c r="T192" s="148"/>
    </row>
    <row r="193" spans="1:18" x14ac:dyDescent="0.25">
      <c r="A193" s="9"/>
      <c r="C193" s="120">
        <v>42405</v>
      </c>
      <c r="D193" s="5"/>
      <c r="E193" s="121">
        <v>82</v>
      </c>
      <c r="F193" s="5"/>
      <c r="G193" s="5"/>
      <c r="H193" s="142" t="s">
        <v>2706</v>
      </c>
      <c r="J193" s="5"/>
      <c r="K193" s="122">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7" t="s">
        <v>2709</v>
      </c>
      <c r="J211" s="27" t="s">
        <v>2622</v>
      </c>
      <c r="K211" s="121" t="s">
        <v>2707</v>
      </c>
      <c r="L211" s="21"/>
      <c r="M211" s="21"/>
      <c r="N211" s="21"/>
      <c r="O211" s="8"/>
    </row>
    <row r="212" spans="1:15" x14ac:dyDescent="0.25">
      <c r="A212" s="9"/>
      <c r="B212" s="27" t="s">
        <v>2619</v>
      </c>
      <c r="C212" s="142" t="s">
        <v>2706</v>
      </c>
      <c r="D212" s="21"/>
      <c r="G212" s="27" t="s">
        <v>2621</v>
      </c>
      <c r="H212" s="247">
        <v>3144609043</v>
      </c>
      <c r="J212" s="27" t="s">
        <v>2623</v>
      </c>
      <c r="K212" s="12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Ignacio Pomares Otero</cp:lastModifiedBy>
  <cp:lastPrinted>2020-12-24T04:18:47Z</cp:lastPrinted>
  <dcterms:created xsi:type="dcterms:W3CDTF">2020-10-14T21:57:42Z</dcterms:created>
  <dcterms:modified xsi:type="dcterms:W3CDTF">2020-12-24T04:21:14Z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