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cuments\2021-91-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<sst xmlns="http://schemas.openxmlformats.org/spreadsheetml/2006/main" count="3071" uniqueCount="2695">
  <si>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</si>
  <si>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</si>
  <si>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</si>
  <si>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</si>
  <si>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</si>
  <si>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</si>
  <si>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</si>
  <si>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</si>
  <si>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</si>
  <si>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</si>
  <si>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</si>
  <si>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</si>
  <si>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</si>
  <si>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</si>
  <si>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</si>
  <si>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</si>
  <si>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</si>
  <si>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</si>
  <si>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</si>
  <si>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</si>
  <si>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</si>
  <si>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</si>
  <si>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</si>
  <si>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</si>
  <si>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</si>
  <si>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</si>
  <si>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</si>
  <si>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</si>
  <si>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</si>
  <si>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</si>
  <si>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</si>
  <si>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</si>
  <si>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</si>
  <si>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</si>
  <si>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</si>
  <si>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</si>
  <si>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</si>
  <si>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</si>
  <si>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</si>
  <si>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</si>
  <si>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</si>
  <si>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</si>
  <si>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</si>
  <si>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</si>
  <si>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</si>
  <si>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</si>
  <si>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</si>
  <si>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</si>
  <si>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</si>
  <si>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</si>
  <si>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</si>
  <si>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</si>
  <si>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</si>
  <si>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</si>
  <si>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</si>
  <si>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</si>
  <si>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</si>
  <si>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</si>
  <si>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</si>
  <si>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</si>
  <si>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</si>
  <si>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</si>
  <si>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</si>
  <si>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</si>
  <si>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</si>
  <si>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</si>
  <si>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</si>
  <si>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</si>
  <si>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</si>
  <si>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</si>
  <si>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</si>
  <si>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</si>
  <si>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</si>
  <si>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</si>
  <si>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</si>
  <si>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</si>
  <si>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</si>
  <si>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</si>
  <si>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</si>
  <si>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</si>
  <si>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</si>
  <si>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</si>
  <si>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</si>
  <si>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</si>
  <si>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</si>
  <si>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</si>
  <si>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</si>
  <si>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</si>
  <si>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</si>
  <si>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</si>
  <si>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</si>
  <si>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</si>
  <si>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</si>
  <si>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</si>
  <si>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</si>
  <si>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</si>
  <si>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</si>
  <si>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</si>
  <si>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</si>
  <si>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</si>
  <si>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</si>
  <si>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</si>
  <si>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</si>
  <si>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</si>
  <si>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</si>
  <si>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</si>
  <si>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</si>
  <si>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</si>
  <si>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</si>
  <si>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</si>
  <si>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</si>
  <si>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</si>
  <si>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</si>
  <si>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</si>
  <si>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</si>
  <si>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</si>
  <si>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</si>
  <si>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</si>
  <si>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</si>
  <si>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</si>
  <si>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</si>
  <si>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</si>
  <si>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</si>
  <si>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</si>
  <si>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</si>
  <si>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</si>
  <si>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</si>
  <si>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</si>
  <si>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</si>
  <si>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</si>
  <si>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</si>
  <si>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</si>
  <si>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</si>
  <si>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</si>
  <si>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</si>
  <si>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</si>
  <si>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</si>
  <si>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</si>
  <si>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</si>
  <si>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</si>
  <si>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</si>
  <si>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</si>
  <si>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</si>
  <si>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</si>
  <si>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</si>
  <si>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</si>
  <si>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</si>
  <si>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</si>
  <si>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</si>
  <si>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</si>
  <si>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</si>
  <si>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</si>
  <si>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</si>
  <si>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</si>
  <si>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</si>
  <si>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</si>
  <si>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</si>
  <si>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</si>
  <si>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</si>
  <si>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</si>
  <si>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</si>
  <si>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</si>
  <si>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</si>
  <si>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</si>
  <si>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</si>
  <si>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</si>
  <si>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</si>
  <si>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</si>
  <si>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</si>
  <si>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</si>
  <si>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</si>
  <si>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</si>
  <si>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</si>
  <si>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</si>
  <si>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</si>
  <si>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</si>
  <si>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</si>
  <si>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</si>
  <si>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</si>
  <si>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</si>
  <si>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</si>
  <si>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</si>
  <si>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</si>
  <si>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</si>
  <si>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</si>
  <si>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</si>
  <si>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</si>
  <si>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</si>
  <si>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</si>
  <si>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</si>
  <si>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</si>
  <si>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</si>
  <si>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</si>
  <si>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</si>
  <si>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</si>
  <si>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</si>
  <si>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</si>
  <si>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</si>
  <si>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</si>
  <si>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</si>
  <si>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</si>
  <si>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</si>
  <si>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</si>
  <si>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</si>
  <si>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</si>
  <si>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</si>
  <si>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</si>
  <si>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</si>
  <si>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</si>
  <si>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</si>
  <si>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</si>
  <si>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</si>
  <si>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</si>
  <si>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</si>
  <si>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</si>
  <si>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</si>
  <si>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</si>
  <si>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</si>
  <si>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</si>
  <si>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</si>
  <si>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</si>
  <si>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</si>
  <si>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</si>
  <si>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</si>
  <si>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</si>
  <si>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</si>
  <si>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</si>
  <si>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</si>
  <si>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</si>
  <si>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</si>
  <si>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</si>
  <si>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</si>
  <si>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</si>
  <si>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</si>
  <si>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</si>
  <si>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</si>
  <si>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</si>
  <si>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</si>
  <si>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</si>
  <si>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</si>
  <si>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</si>
  <si>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</si>
  <si>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</si>
  <si>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</si>
  <si>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</si>
  <si>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</si>
  <si>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</si>
  <si>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</si>
  <si>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</si>
  <si>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</si>
  <si>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</si>
  <si>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</si>
  <si>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</si>
  <si>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</si>
  <si>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</si>
  <si>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</si>
  <si>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</si>
  <si>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</si>
  <si>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</si>
  <si>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</si>
  <si>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</si>
  <si>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</si>
  <si>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</si>
  <si>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</si>
  <si>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</si>
  <si>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</si>
  <si>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</si>
  <si>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</si>
  <si>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</si>
  <si>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</si>
  <si>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</si>
  <si>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</si>
  <si>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</si>
  <si>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</si>
  <si>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</si>
  <si>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</si>
  <si>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</si>
  <si>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</si>
  <si>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</si>
  <si>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</si>
  <si>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</si>
  <si>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</si>
  <si>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</si>
  <si>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</si>
  <si>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</si>
  <si>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</si>
  <si>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</si>
  <si>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</si>
  <si>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</si>
  <si>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</si>
  <si>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</si>
  <si>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</si>
  <si>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</si>
  <si>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</si>
  <si>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</si>
  <si>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</si>
  <si>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</si>
  <si>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</si>
  <si>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</si>
  <si>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</si>
  <si>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</si>
  <si>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</si>
  <si>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</si>
  <si>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</si>
  <si>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</si>
  <si>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</si>
  <si>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</si>
  <si>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</si>
  <si>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</si>
  <si>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</si>
  <si>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</si>
  <si>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</si>
  <si>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</si>
  <si>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</si>
  <si>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</si>
  <si>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</si>
  <si>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</si>
  <si>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</si>
  <si>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</si>
  <si>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</si>
  <si>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</si>
  <si>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</si>
  <si>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</si>
  <si>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</si>
  <si>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</si>
  <si>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</si>
  <si>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</si>
  <si>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</si>
  <si>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</si>
  <si>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</si>
  <si>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</si>
  <si>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</si>
  <si>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</si>
  <si>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</si>
  <si>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</si>
  <si>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</si>
  <si>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</si>
  <si>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</si>
  <si>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</si>
  <si>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</si>
  <si>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</si>
  <si>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</si>
  <si>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</si>
  <si>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</si>
  <si>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</si>
  <si>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</si>
  <si>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</si>
  <si>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</si>
  <si>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</si>
  <si>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</si>
  <si>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</si>
  <si>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</si>
  <si>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</si>
  <si>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</si>
  <si>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</si>
  <si>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</si>
  <si>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</si>
  <si>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</si>
  <si>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</si>
  <si>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</si>
  <si>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</si>
  <si>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</si>
  <si>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</si>
  <si>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</si>
  <si>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</si>
  <si>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</si>
  <si>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</si>
  <si>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</si>
  <si>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</si>
  <si>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</si>
  <si>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</si>
  <si>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</si>
  <si>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</si>
  <si>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</si>
  <si>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</si>
  <si>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</si>
  <si>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</si>
  <si>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</si>
  <si>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</si>
  <si>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</si>
  <si>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</si>
  <si>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</si>
  <si>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</si>
  <si>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</si>
  <si>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</si>
  <si>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</si>
  <si>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</si>
  <si>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</si>
  <si>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</si>
  <si>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</si>
  <si>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</si>
  <si>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</si>
  <si>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</si>
  <si>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</si>
  <si>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</si>
  <si>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</si>
  <si>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</si>
  <si>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</si>
  <si>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</si>
  <si>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</si>
  <si>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</si>
  <si>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</si>
  <si>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</si>
  <si>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</si>
  <si>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</si>
  <si>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</si>
  <si>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</si>
  <si>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</si>
  <si>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</si>
  <si>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</si>
  <si>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</si>
  <si>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</si>
  <si>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</si>
  <si>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</si>
  <si>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</si>
  <si>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</si>
  <si>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</si>
  <si>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</si>
  <si>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</si>
  <si>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</si>
  <si>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</si>
  <si>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</si>
  <si>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</si>
  <si>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</si>
  <si>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</si>
  <si>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</si>
  <si>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</si>
  <si>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</si>
  <si>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</si>
  <si>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</si>
  <si>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</si>
  <si>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</si>
  <si>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</si>
  <si>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</si>
  <si>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</si>
  <si>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</si>
  <si>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</si>
  <si>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</si>
  <si>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</si>
  <si>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</si>
  <si>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</si>
  <si>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</si>
  <si>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</si>
  <si>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</si>
  <si>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</si>
  <si>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</si>
  <si>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</si>
  <si>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</si>
  <si>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</si>
  <si>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</si>
  <si>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</si>
  <si>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</si>
  <si>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</si>
  <si>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</si>
  <si>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</si>
  <si>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</si>
  <si>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</si>
  <si>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</si>
  <si>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</si>
  <si>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</si>
  <si>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</si>
  <si>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</si>
  <si>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</si>
  <si>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</si>
  <si>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</si>
  <si>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</si>
  <si>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</si>
  <si>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</si>
  <si>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</si>
  <si>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</si>
  <si>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</si>
  <si>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</si>
  <si>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</si>
  <si>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</si>
  <si>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</si>
  <si>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</si>
  <si>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</si>
  <si>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</si>
  <si>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</si>
  <si>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</si>
  <si>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</si>
  <si>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</si>
  <si>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</si>
  <si>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</si>
  <si>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</si>
  <si>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</si>
  <si>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</si>
  <si>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</si>
  <si>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</si>
  <si>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</si>
  <si>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</si>
  <si>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</si>
  <si>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</si>
  <si>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</si>
  <si>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</si>
  <si>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</si>
  <si>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</si>
  <si>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</si>
  <si>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</si>
  <si>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</si>
  <si>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</si>
  <si>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</si>
  <si>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</si>
  <si>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</si>
  <si>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</si>
  <si>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</si>
  <si>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</si>
  <si>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</si>
  <si>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</si>
  <si>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</si>
  <si>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</si>
  <si>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</si>
  <si>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</si>
  <si>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</si>
  <si>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</si>
  <si>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</si>
  <si>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</si>
  <si>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</si>
  <si>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</si>
  <si>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</si>
  <si>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</si>
  <si>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</si>
  <si>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</si>
  <si>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</si>
  <si>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</si>
  <si>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</si>
  <si>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</si>
  <si>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</si>
  <si>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</si>
  <si>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</si>
  <si>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</si>
  <si>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</si>
  <si>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</si>
  <si>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</si>
  <si>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</si>
  <si>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</si>
  <si>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</si>
  <si>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</si>
  <si>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</si>
  <si>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</si>
  <si>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</si>
  <si>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</si>
  <si>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</si>
  <si>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</si>
  <si>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</si>
  <si>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</si>
  <si>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</si>
  <si>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</si>
  <si>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</si>
  <si>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</si>
  <si>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</si>
  <si>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</si>
  <si>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</si>
  <si>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</si>
  <si>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</si>
  <si>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</si>
  <si>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</si>
  <si>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</si>
  <si>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</si>
  <si>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</si>
  <si>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</si>
  <si>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</si>
  <si>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</si>
  <si>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</si>
  <si>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</si>
  <si>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</si>
  <si>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</si>
  <si>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</si>
  <si>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</si>
  <si>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</si>
  <si>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</si>
  <si>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</si>
  <si>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</si>
  <si>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</si>
  <si>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</si>
  <si>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</si>
  <si>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</si>
  <si>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</si>
  <si>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</si>
  <si>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</si>
  <si>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</si>
  <si>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</si>
  <si>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</si>
  <si>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</si>
  <si>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</si>
  <si>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</si>
  <si>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</si>
  <si>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</si>
  <si>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</si>
  <si>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</si>
  <si>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</si>
  <si>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</si>
  <si>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</si>
  <si>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</si>
  <si>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</si>
  <si>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</si>
  <si>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</si>
  <si>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</si>
  <si>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</si>
  <si>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</si>
  <si>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</si>
  <si>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</si>
  <si>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</si>
  <si>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</si>
  <si>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</si>
  <si>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</si>
  <si>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</si>
  <si>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</si>
  <si>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</si>
  <si>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</si>
  <si>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</si>
  <si>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</si>
  <si>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</si>
  <si>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</si>
  <si>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</si>
  <si>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</si>
  <si>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</si>
  <si>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</si>
  <si>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</si>
  <si>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</si>
  <si>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</si>
  <si>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</si>
  <si>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</si>
  <si>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</si>
  <si>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</si>
  <si>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</si>
  <si>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</si>
  <si>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</si>
  <si>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</si>
  <si>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</si>
  <si>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</si>
  <si>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</si>
  <si>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</si>
  <si>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</si>
  <si>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</si>
  <si>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</si>
  <si>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</si>
  <si>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</si>
  <si>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</si>
  <si>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</si>
  <si>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</si>
  <si>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</si>
  <si>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</si>
  <si>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</si>
  <si>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</si>
  <si>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</si>
  <si>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</si>
  <si>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</si>
  <si>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</si>
  <si>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</si>
  <si>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</si>
  <si>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</si>
  <si>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</si>
  <si>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</si>
  <si>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</si>
  <si>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</si>
  <si>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</si>
  <si>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</si>
  <si>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</si>
  <si>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</si>
  <si>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</si>
  <si>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</si>
  <si>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</si>
  <si>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</si>
  <si>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</si>
  <si>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</si>
  <si>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</si>
  <si>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</si>
  <si>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</si>
  <si>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</si>
  <si>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</si>
  <si>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</si>
  <si>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</si>
  <si>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</si>
  <si>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</si>
  <si>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</si>
  <si>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</si>
  <si>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</si>
  <si>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</si>
  <si>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</si>
  <si>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</si>
  <si>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</si>
  <si>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</si>
  <si>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</si>
  <si>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</si>
  <si>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</si>
  <si>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</si>
  <si>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</si>
  <si>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</si>
  <si>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</si>
  <si>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</si>
  <si>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</si>
  <si>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</si>
  <si>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</si>
  <si>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</si>
  <si>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</si>
  <si>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</si>
  <si>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</si>
  <si>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</si>
  <si>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</si>
  <si>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</si>
  <si>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</si>
  <si>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</si>
  <si>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</si>
  <si>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</si>
  <si>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</si>
  <si>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</si>
  <si>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</si>
  <si>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</si>
  <si>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</si>
  <si>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</si>
  <si>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</si>
  <si>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</si>
  <si>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</si>
  <si>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</si>
  <si>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</si>
  <si>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</si>
  <si>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</si>
  <si>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</si>
  <si>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</si>
  <si>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</si>
  <si>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</si>
  <si>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</si>
  <si>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</si>
  <si>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</si>
  <si>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</si>
  <si>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</si>
  <si>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</si>
  <si>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</si>
  <si>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</si>
  <si>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</si>
  <si>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</si>
  <si>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</si>
  <si>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</si>
  <si>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</si>
  <si>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</si>
  <si>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</si>
  <si>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</si>
  <si>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</si>
  <si>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</si>
  <si>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</si>
  <si>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</si>
  <si>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</si>
  <si>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</si>
  <si>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</si>
  <si>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</si>
  <si>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</si>
  <si>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</si>
  <si>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</si>
  <si>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</si>
  <si>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</si>
  <si>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</si>
  <si>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</si>
  <si>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</si>
  <si>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</si>
  <si>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</si>
  <si>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</si>
  <si>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</si>
  <si>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</si>
  <si>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</si>
  <si>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</si>
  <si>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</si>
  <si>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</si>
  <si>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</si>
  <si>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</si>
  <si>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</si>
  <si>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</si>
  <si>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</si>
  <si>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</si>
  <si>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</si>
  <si>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</si>
  <si>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</si>
  <si>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</si>
  <si>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</si>
  <si>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</si>
  <si>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</si>
  <si>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</si>
  <si>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</si>
  <si>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</si>
  <si>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</si>
  <si>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</si>
  <si>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</si>
  <si>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</si>
  <si>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</si>
  <si>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</si>
  <si>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</si>
  <si>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</si>
  <si>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</si>
  <si>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</si>
  <si>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</si>
  <si>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</si>
  <si>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</si>
  <si>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</si>
  <si>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</si>
  <si>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</si>
  <si>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</si>
  <si>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</si>
  <si>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</si>
  <si>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</si>
  <si>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</si>
  <si>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</si>
  <si>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</si>
  <si>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</si>
  <si>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</si>
  <si>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</si>
  <si>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</si>
  <si>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</si>
  <si>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</si>
  <si>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</si>
  <si>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</si>
  <si>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</si>
  <si>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</si>
  <si>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</si>
  <si>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</si>
  <si>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</si>
  <si>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</si>
  <si>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</si>
  <si>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</si>
  <si>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</si>
  <si>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</si>
  <si>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</si>
  <si>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</si>
  <si>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</si>
  <si>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</si>
  <si>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</si>
  <si>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</si>
  <si>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</si>
  <si>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</si>
  <si>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</si>
  <si>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</si>
  <si>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</si>
  <si>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</si>
  <si>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</si>
  <si>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</si>
  <si>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</si>
  <si>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</si>
  <si>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</si>
  <si>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</si>
  <si>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</si>
  <si>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</si>
  <si>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</si>
  <si>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</si>
  <si>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</si>
  <si>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</si>
  <si>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</si>
  <si>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</si>
  <si>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</si>
  <si>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</si>
  <si>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</si>
  <si>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</si>
  <si>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</si>
  <si>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</si>
  <si>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</si>
  <si>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</si>
  <si>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</si>
  <si>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</si>
  <si>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</si>
  <si>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</si>
  <si>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</si>
  <si>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</si>
  <si>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</si>
  <si>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</si>
  <si>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</si>
  <si>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</si>
  <si>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</si>
  <si>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</si>
  <si>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</si>
  <si>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</si>
  <si>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</si>
  <si>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</si>
  <si>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</si>
  <si>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</si>
  <si>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</si>
  <si>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</si>
  <si>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</si>
  <si>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</si>
  <si>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</si>
  <si>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</si>
  <si>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</si>
  <si>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</si>
  <si>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</si>
  <si>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</si>
  <si>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</si>
  <si>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</si>
  <si>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</si>
  <si>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</si>
  <si>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</si>
  <si>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</si>
  <si>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</si>
  <si>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</si>
  <si>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</si>
  <si>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</si>
  <si>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</si>
  <si>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</si>
  <si>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</si>
  <si>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</si>
  <si>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</si>
  <si>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</si>
  <si>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</si>
  <si>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</si>
  <si>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</si>
  <si>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</si>
  <si>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</si>
  <si>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</si>
  <si>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</si>
  <si>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</si>
  <si>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</si>
  <si>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</si>
  <si>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</si>
  <si>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</si>
  <si>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</si>
  <si>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</si>
  <si>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</si>
  <si>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</si>
  <si>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</si>
  <si>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</si>
  <si>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</si>
  <si>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</si>
  <si>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</si>
  <si>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</si>
  <si>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</si>
  <si>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</si>
  <si>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</si>
  <si>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</si>
  <si>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</si>
  <si>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</si>
  <si>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</si>
  <si>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</si>
  <si>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</si>
  <si>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</si>
  <si>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</si>
  <si>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</si>
  <si>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</si>
  <si>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</si>
  <si>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</si>
  <si>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</si>
  <si>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</si>
  <si>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</si>
  <si>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</si>
  <si>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</si>
  <si>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</si>
  <si>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</si>
  <si>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</si>
  <si>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</si>
  <si>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</si>
  <si>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</si>
  <si>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</si>
  <si>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</si>
  <si>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</si>
  <si>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</si>
  <si>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</si>
  <si>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</si>
  <si>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</si>
  <si>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</si>
  <si>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</si>
  <si>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</si>
  <si>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</si>
  <si>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</si>
  <si>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</si>
  <si>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</si>
  <si>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</si>
  <si>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</si>
  <si>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</si>
  <si>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</si>
  <si>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</si>
  <si>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</si>
  <si>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</si>
  <si>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</si>
  <si>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</si>
  <si>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</si>
  <si>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</si>
  <si>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</si>
  <si>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</si>
  <si>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</si>
  <si>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</si>
  <si>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</si>
  <si>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</si>
  <si>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</si>
  <si>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</si>
  <si>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</si>
  <si>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</si>
  <si>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</si>
  <si>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</si>
  <si>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</si>
  <si>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</si>
  <si>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</si>
  <si>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</si>
  <si>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</si>
  <si>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</si>
  <si>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</si>
  <si>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</si>
  <si>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</si>
  <si>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</si>
  <si>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</si>
  <si>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</si>
  <si>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</si>
  <si>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</si>
  <si>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</si>
  <si>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</si>
  <si>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</si>
  <si>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</si>
  <si>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</si>
  <si>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</si>
  <si>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</si>
  <si>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</si>
  <si>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</si>
  <si>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</si>
  <si>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</si>
  <si>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</si>
  <si>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</si>
  <si>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</si>
  <si>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</si>
  <si>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</si>
  <si>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</si>
  <si>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</si>
  <si>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</si>
  <si>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</si>
  <si>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</si>
  <si>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</si>
  <si>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</si>
  <si>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</si>
  <si>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</si>
  <si>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</si>
  <si>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</si>
  <si>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</si>
  <si>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</si>
  <si>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</si>
  <si>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</si>
  <si>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</si>
  <si>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</si>
  <si>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</si>
  <si>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</si>
  <si>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</si>
  <si>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</si>
  <si>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</si>
  <si>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</si>
  <si>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</si>
  <si>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</si>
  <si>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</si>
  <si>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</si>
  <si>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</si>
  <si>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</si>
  <si>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</si>
  <si>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</si>
  <si>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</si>
  <si>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</si>
  <si>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</si>
  <si>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</si>
  <si>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</si>
  <si>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</si>
  <si>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</si>
  <si>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</si>
  <si>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</si>
  <si>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</si>
  <si>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</si>
  <si>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</si>
  <si>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</si>
  <si>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</si>
  <si>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</si>
  <si>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</si>
  <si>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</si>
  <si>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</si>
  <si>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</si>
  <si>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</si>
  <si>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</si>
  <si>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</si>
  <si>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</si>
  <si>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</si>
  <si>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</si>
  <si>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</si>
  <si>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</si>
  <si>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</si>
  <si>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</si>
  <si>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</si>
  <si>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</si>
  <si>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</si>
  <si>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</si>
  <si>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</si>
  <si>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</si>
  <si>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</si>
  <si>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</si>
  <si>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</si>
  <si>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</si>
  <si>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</si>
  <si>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</si>
  <si>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</si>
  <si>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</si>
  <si>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</si>
  <si>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</si>
  <si>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</si>
  <si>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</si>
  <si>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</si>
  <si>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</si>
  <si>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</si>
  <si>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</si>
  <si>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</si>
  <si>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</si>
  <si>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</si>
  <si>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</si>
  <si>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</si>
  <si>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</si>
  <si>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</si>
  <si>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</si>
  <si>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</si>
  <si>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</si>
  <si>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</si>
  <si>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</si>
  <si>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</si>
  <si>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</si>
  <si>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</si>
  <si>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</si>
  <si>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</si>
  <si>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</si>
  <si>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</si>
  <si>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</si>
  <si>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</si>
  <si>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</si>
  <si>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</si>
  <si>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</si>
  <si>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</si>
  <si>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</si>
  <si>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</si>
  <si>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</si>
  <si>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</si>
  <si>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</si>
  <si>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</si>
  <si>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</si>
  <si>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</si>
  <si>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</si>
  <si>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</si>
  <si>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</si>
  <si>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</si>
  <si>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</si>
  <si>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</si>
  <si>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</si>
  <si>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</si>
  <si>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</si>
  <si>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</si>
  <si>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</si>
  <si>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</si>
  <si>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</si>
  <si>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</si>
  <si>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</si>
  <si>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</si>
  <si>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</si>
  <si>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</si>
  <si>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</si>
  <si>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</si>
  <si>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</si>
  <si>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</si>
  <si>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</si>
  <si>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</si>
  <si>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</si>
  <si>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</si>
  <si>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</si>
  <si>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</si>
  <si>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</si>
  <si>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</si>
  <si>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</si>
  <si>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</si>
  <si>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</si>
  <si>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</si>
  <si>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</si>
  <si>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</si>
  <si>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</si>
  <si>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</si>
  <si>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</si>
  <si>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</si>
  <si>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</si>
  <si>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</si>
  <si>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</si>
  <si>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</si>
  <si>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</si>
  <si>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</si>
  <si>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</si>
  <si>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</si>
  <si>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</si>
  <si>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</si>
  <si>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</si>
  <si>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</si>
  <si>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</si>
  <si>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</si>
  <si>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</si>
  <si>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</si>
  <si>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</si>
  <si>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</si>
  <si>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</si>
  <si>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</si>
  <si>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</si>
  <si>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</si>
  <si>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</si>
  <si>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</si>
  <si>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</si>
  <si>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</si>
  <si>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</si>
  <si>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</si>
  <si>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</si>
  <si>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</si>
  <si>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</si>
  <si>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</si>
  <si>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</si>
  <si>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</si>
  <si>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</si>
  <si>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</si>
  <si>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</si>
  <si>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</si>
  <si>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</si>
  <si>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</si>
  <si>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</si>
  <si>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</si>
  <si>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</si>
  <si>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</si>
  <si>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</si>
  <si>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</si>
  <si>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</si>
  <si>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</si>
  <si>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</si>
  <si>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</si>
  <si>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</si>
  <si>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</si>
  <si>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</si>
  <si>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</si>
  <si>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</si>
  <si>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</si>
  <si>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</si>
  <si>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</si>
  <si>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</si>
  <si>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</si>
  <si>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</si>
  <si>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</si>
  <si>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</si>
  <si>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</si>
  <si>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</si>
  <si>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</si>
  <si>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</si>
  <si>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</si>
  <si>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</si>
  <si>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</si>
  <si>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</si>
  <si>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</si>
  <si>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</si>
  <si>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</si>
  <si>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</si>
  <si>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</si>
  <si>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</si>
  <si>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</si>
  <si>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</si>
  <si>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</si>
  <si>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</si>
  <si>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</si>
  <si>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</si>
  <si>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</si>
  <si>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</si>
  <si>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</si>
  <si>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</si>
  <si>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</si>
  <si>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</si>
  <si>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</si>
  <si>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</si>
  <si>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</si>
  <si>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</si>
  <si>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</si>
  <si>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</si>
  <si>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</si>
  <si>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</si>
  <si>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</si>
  <si>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</si>
  <si>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</si>
  <si>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</si>
  <si>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</si>
  <si>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</si>
  <si>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</si>
  <si>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</si>
  <si>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</si>
  <si>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</si>
  <si>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</si>
  <si>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</si>
  <si>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</si>
  <si>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</si>
  <si>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</si>
  <si>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</si>
  <si>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</si>
  <si>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</si>
  <si>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</si>
  <si>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</si>
  <si>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</si>
  <si>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</si>
  <si>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</si>
  <si>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</si>
  <si>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</si>
  <si>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</si>
  <si>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</si>
  <si>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</si>
  <si>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</si>
  <si>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</si>
  <si>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</si>
  <si>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</si>
  <si>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</si>
  <si>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</si>
  <si>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</si>
  <si>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</si>
  <si>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</si>
  <si>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</si>
  <si>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</si>
  <si>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</si>
  <si>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</si>
  <si>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</si>
  <si>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</si>
  <si>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</si>
  <si>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</si>
  <si>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</si>
  <si>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</si>
  <si>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</si>
  <si>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</si>
  <si>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</si>
  <si>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</si>
  <si>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</si>
  <si>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</si>
  <si>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</si>
  <si>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</si>
  <si>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</si>
  <si>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</si>
  <si>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</si>
  <si>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</si>
  <si>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</si>
  <si>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</si>
  <si>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</si>
  <si>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</si>
  <si>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</si>
  <si>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</si>
  <si>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</si>
  <si>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</si>
  <si>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</si>
  <si>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</si>
  <si>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</si>
  <si>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</si>
  <si>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</si>
  <si>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</si>
  <si>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</si>
  <si>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</si>
  <si>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</si>
  <si>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</si>
  <si>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</si>
  <si>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</si>
  <si>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</si>
  <si>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</si>
  <si>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</si>
  <si>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</si>
  <si>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</si>
  <si>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</si>
  <si>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</si>
  <si>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</si>
  <si>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</si>
  <si>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</si>
  <si>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</si>
  <si>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</si>
  <si>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</si>
  <si>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</si>
  <si>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</si>
  <si>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</si>
  <si>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</si>
  <si>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</si>
  <si>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</si>
  <si>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</si>
  <si>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</si>
  <si>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</si>
  <si>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</si>
  <si>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</si>
  <si>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</si>
  <si>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</si>
  <si>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</si>
  <si>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</si>
  <si>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</si>
  <si>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</si>
  <si>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</si>
  <si>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</si>
  <si>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</si>
  <si>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</si>
  <si>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</si>
  <si>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</si>
  <si>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</si>
  <si>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</si>
  <si>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</si>
  <si>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</si>
  <si>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</si>
  <si>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</si>
  <si>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</si>
  <si>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</si>
  <si>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</si>
  <si>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</si>
  <si>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</si>
  <si>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</si>
  <si>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</si>
  <si>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</si>
  <si>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</si>
  <si>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</si>
  <si>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</si>
  <si>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</si>
  <si>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</si>
  <si>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</si>
  <si>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</si>
  <si>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</si>
  <si>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</si>
  <si>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</si>
  <si>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</si>
  <si>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</si>
  <si>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</si>
  <si>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</si>
  <si>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</si>
  <si>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</si>
  <si>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</si>
  <si>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</si>
  <si>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</si>
  <si>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</si>
  <si>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</si>
  <si>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</si>
  <si>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</si>
  <si>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</si>
  <si>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</si>
  <si>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</si>
  <si>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</si>
  <si>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</si>
  <si>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</si>
  <si>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</si>
  <si>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</si>
  <si>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</si>
  <si>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</si>
  <si>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</si>
  <si>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</si>
  <si>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</si>
  <si>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</si>
  <si>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</si>
  <si>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</si>
  <si>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</si>
  <si>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</si>
  <si>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</si>
  <si>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</si>
  <si>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</si>
  <si>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</si>
  <si>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</si>
  <si>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</si>
  <si>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</si>
  <si>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</si>
  <si>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</si>
  <si>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</si>
  <si>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</si>
  <si>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</si>
  <si>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</si>
  <si>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</si>
  <si>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</si>
  <si>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</si>
  <si>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</si>
  <si>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</si>
  <si>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</si>
  <si>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</si>
  <si>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</si>
  <si>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</si>
  <si>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</si>
  <si>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</si>
  <si>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</si>
  <si>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</si>
  <si>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</si>
  <si>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</si>
  <si>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</si>
  <si>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</si>
  <si>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</si>
  <si>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</si>
  <si>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</si>
  <si>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</si>
  <si>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</si>
  <si>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</si>
  <si>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</si>
  <si>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</si>
  <si>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</si>
  <si>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</si>
  <si>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</si>
  <si>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</si>
  <si>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</si>
  <si>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</si>
  <si>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</si>
  <si>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</si>
  <si>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</si>
  <si>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</si>
  <si>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</si>
  <si>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</si>
  <si>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</si>
  <si>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</si>
  <si>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</si>
  <si>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</si>
  <si>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</si>
  <si>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</si>
  <si>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</si>
  <si>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</si>
  <si>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</si>
  <si>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</si>
  <si>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</si>
  <si>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</si>
  <si>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</si>
  <si>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</si>
  <si>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</si>
  <si>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</si>
  <si>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</si>
  <si>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</si>
  <si>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</si>
  <si>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</si>
  <si>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</si>
  <si>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</si>
  <si>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</si>
  <si>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</si>
  <si>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</si>
  <si>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</si>
  <si>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</si>
  <si>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</si>
  <si>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</si>
  <si>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</si>
  <si>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</si>
  <si>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</si>
  <si>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</si>
  <si>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</si>
  <si>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</si>
  <si>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</si>
  <si>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</si>
  <si>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</si>
  <si>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</si>
  <si>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</si>
  <si>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</si>
  <si>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</si>
  <si>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</si>
  <si>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</si>
  <si>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</si>
  <si>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</si>
  <si>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</si>
  <si>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</si>
  <si>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</si>
  <si>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</si>
  <si>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</si>
  <si>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</si>
  <si>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</si>
  <si>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</si>
  <si>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</si>
  <si>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</si>
  <si>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</si>
  <si>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</si>
  <si>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</si>
  <si>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</si>
  <si>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</si>
  <si>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</si>
  <si>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</si>
  <si>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</si>
  <si>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</si>
  <si>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</si>
  <si>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</si>
  <si>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</si>
  <si>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</si>
  <si>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</si>
  <si>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</si>
  <si>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</si>
  <si>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</si>
  <si>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</si>
  <si>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</si>
  <si>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</si>
  <si>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</si>
  <si>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</si>
  <si>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</si>
  <si>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</si>
  <si>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</si>
  <si>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</si>
  <si>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</si>
  <si>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</si>
  <si>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</si>
  <si>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</si>
  <si>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</si>
  <si>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</si>
  <si>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</si>
  <si>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</si>
  <si>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</si>
  <si>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</si>
  <si>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</si>
  <si>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</si>
  <si>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</si>
  <si>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</si>
  <si>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</si>
  <si>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</si>
  <si>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</si>
  <si>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</si>
  <si>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</si>
  <si>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</si>
  <si>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</si>
  <si>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</si>
  <si>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</si>
  <si>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</si>
  <si>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</si>
  <si>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</si>
  <si>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</si>
  <si>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</si>
  <si>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</si>
  <si>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</si>
  <si>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</si>
  <si>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</si>
  <si>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</si>
  <si>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</si>
  <si>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</si>
  <si>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</si>
  <si>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</si>
  <si>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</si>
  <si>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</si>
  <si>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</si>
  <si>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</si>
  <si>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</si>
  <si>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</si>
  <si>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</si>
  <si>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</si>
  <si>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</si>
  <si>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</si>
  <si>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</si>
  <si>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</si>
  <si>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</si>
  <si>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</si>
  <si>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</si>
  <si>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</si>
  <si>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</si>
  <si>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</si>
  <si>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</si>
  <si>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</si>
  <si>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</si>
  <si>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</si>
  <si>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</si>
  <si>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</si>
  <si>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</si>
  <si>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</si>
  <si>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</si>
  <si>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</si>
  <si>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</si>
  <si>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</si>
  <si>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</si>
  <si>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</si>
  <si>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</si>
  <si>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</si>
  <si>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</si>
  <si>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</si>
  <si>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</si>
  <si>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</si>
  <si>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</si>
  <si>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</si>
  <si>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</si>
  <si>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</si>
  <si>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</si>
  <si>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</si>
  <si>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</si>
  <si>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</si>
  <si>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</si>
  <si>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</si>
  <si>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</si>
  <si>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</si>
  <si>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</si>
  <si>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</si>
  <si>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</si>
  <si>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</si>
  <si>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</si>
  <si>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</si>
  <si>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</si>
  <si>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</si>
  <si>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</si>
  <si>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</si>
  <si>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</si>
  <si>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</si>
  <si>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</si>
  <si>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</si>
  <si>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</si>
  <si>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</si>
  <si>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</si>
  <si>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</si>
  <si>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</si>
  <si>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</si>
  <si>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</si>
  <si>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</si>
  <si>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</si>
  <si>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</si>
  <si>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</si>
  <si>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</si>
  <si>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</si>
  <si>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</si>
  <si>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</si>
  <si>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</si>
  <si>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</si>
  <si>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</si>
  <si>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</si>
  <si>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</si>
  <si>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</si>
  <si>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</si>
  <si>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</si>
  <si>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</si>
  <si>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</si>
  <si>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</si>
  <si>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</si>
  <si>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</si>
  <si>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</si>
  <si>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</si>
  <si>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</si>
  <si>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</si>
  <si>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</si>
  <si>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</si>
  <si>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</si>
  <si>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</si>
  <si>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</si>
  <si>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</si>
  <si>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</si>
  <si>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</si>
  <si>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</si>
  <si>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</si>
  <si>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</si>
  <si>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</si>
  <si>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</si>
  <si>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</si>
  <si>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</si>
  <si>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</si>
  <si>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</si>
  <si>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</si>
  <si>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</si>
  <si>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</si>
  <si>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</si>
  <si>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</si>
  <si>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</si>
  <si>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</si>
  <si>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</si>
  <si>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</si>
  <si>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</si>
  <si>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</si>
  <si>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</si>
  <si>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</si>
  <si>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</si>
  <si>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</si>
  <si>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</si>
  <si>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</si>
  <si>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</si>
  <si>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</si>
  <si>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</si>
  <si>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</si>
  <si>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</si>
  <si>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</si>
  <si>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</si>
  <si>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</si>
  <si>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</si>
  <si>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</si>
  <si>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</si>
  <si>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</si>
  <si>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</si>
  <si>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</si>
  <si>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</si>
  <si>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</si>
  <si>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</si>
  <si>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</si>
  <si>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</si>
  <si>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</si>
  <si>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</si>
  <si>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</si>
  <si>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</si>
  <si>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</si>
  <si>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</si>
  <si>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</si>
  <si>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</si>
  <si>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</si>
  <si>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</si>
  <si>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</si>
  <si>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</si>
  <si>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</si>
  <si>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</si>
  <si>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</si>
  <si>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</si>
  <si>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</si>
  <si>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</si>
  <si>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</si>
  <si>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</si>
  <si>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</si>
  <si>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</si>
  <si>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</si>
  <si>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</si>
  <si>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</si>
  <si>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</si>
  <si>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</si>
  <si>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</si>
  <si>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</si>
  <si>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</si>
  <si>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</si>
  <si>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</si>
  <si>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</si>
  <si>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</si>
  <si>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</si>
  <si>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</si>
  <si>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</si>
  <si>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</si>
  <si>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</si>
  <si>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</si>
  <si>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</si>
  <si>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</si>
  <si>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</si>
  <si>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</si>
  <si>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</si>
  <si>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</si>
  <si>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</si>
  <si>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</si>
  <si>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</si>
  <si>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</si>
  <si>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</si>
  <si>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</si>
  <si>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</si>
  <si>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</si>
  <si>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</si>
  <si>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</si>
  <si>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</si>
  <si>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</si>
  <si>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</si>
  <si>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</si>
  <si>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</si>
  <si>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</si>
  <si>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</si>
  <si>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</si>
  <si>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</si>
  <si>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</si>
  <si>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</si>
  <si>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</si>
  <si>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</si>
  <si>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</si>
  <si>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</si>
  <si>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</si>
  <si>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</si>
  <si>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</si>
  <si>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</si>
  <si>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</si>
  <si>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</si>
  <si>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</si>
  <si>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</si>
  <si>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</si>
  <si>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</si>
  <si>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</si>
  <si>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</si>
  <si>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</si>
  <si>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</si>
  <si>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</si>
  <si>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</si>
  <si>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</si>
  <si>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</si>
  <si>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</si>
  <si>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</si>
  <si>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</si>
  <si>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</si>
  <si>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</si>
  <si>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</si>
  <si>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</si>
  <si>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</si>
  <si>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</si>
  <si>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</si>
  <si>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</si>
  <si>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</si>
  <si>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</si>
  <si>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</si>
  <si>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</si>
  <si>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</si>
  <si>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</si>
  <si>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</si>
  <si>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</si>
  <si>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</si>
  <si>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</si>
  <si>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</si>
  <si>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</si>
  <si>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</si>
  <si>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</si>
  <si>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</si>
  <si>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</si>
  <si>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</si>
  <si>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</si>
  <si>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</si>
  <si>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</si>
  <si>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</si>
  <si>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</si>
  <si>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</si>
  <si>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</si>
  <si>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</si>
  <si>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</si>
  <si>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</si>
  <si>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</si>
  <si>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</si>
  <si>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</si>
  <si>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</si>
  <si>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</si>
  <si>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</si>
  <si>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</si>
  <si>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</si>
  <si>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</si>
  <si>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</si>
  <si>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</si>
  <si>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</si>
  <si>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</si>
  <si>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</si>
  <si>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</si>
  <si>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</si>
  <si>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</si>
  <si>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</si>
  <si>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</si>
  <si>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</si>
  <si>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</si>
  <si>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</si>
  <si>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</si>
  <si>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</si>
  <si>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</si>
  <si>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</si>
  <si>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</si>
  <si>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</si>
  <si>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</si>
  <si>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</si>
  <si>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</si>
  <si>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</si>
  <si>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</si>
  <si>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</si>
  <si>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</si>
  <si>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</si>
  <si>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</si>
  <si>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</si>
  <si>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</si>
  <si>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</si>
  <si>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</si>
  <si>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</si>
  <si>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</si>
  <si>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</si>
  <si>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</si>
  <si>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</si>
  <si>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</si>
  <si>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</si>
  <si>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</si>
  <si>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</si>
  <si>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</si>
  <si>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</si>
  <si>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</si>
  <si>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</si>
  <si>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</si>
  <si>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</si>
  <si>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</si>
  <si>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</si>
  <si>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</si>
  <si>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</si>
  <si>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</si>
  <si>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</si>
  <si>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</si>
  <si>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</si>
  <si>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</si>
  <si>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</si>
  <si>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</si>
  <si>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</si>
  <si>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</si>
  <si>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</si>
  <si>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</si>
  <si>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</si>
  <si>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</si>
  <si>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</si>
  <si>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</si>
  <si>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</si>
  <si>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</si>
  <si>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</si>
  <si>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</si>
  <si>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</si>
  <si>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</si>
  <si>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</si>
  <si>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</si>
  <si>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</si>
  <si>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</si>
  <si>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</si>
  <si>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</si>
  <si>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</si>
  <si>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</si>
  <si>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</si>
  <si>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</si>
  <si>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</si>
  <si>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</si>
  <si>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</si>
  <si>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</si>
  <si>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</si>
  <si>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</si>
  <si>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</si>
  <si>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</si>
  <si>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</si>
  <si>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</si>
  <si>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</si>
  <si>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</si>
  <si>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</si>
  <si>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</si>
  <si>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</si>
  <si>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</si>
  <si>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</si>
  <si>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</si>
  <si>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</si>
  <si>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</si>
  <si>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</si>
  <si>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</si>
  <si>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</si>
  <si>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</si>
  <si>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</si>
  <si>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</si>
  <si>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</si>
  <si>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</si>
  <si>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</si>
  <si>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</si>
  <si>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</si>
  <si>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</si>
  <si>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</si>
  <si>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</si>
  <si>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</si>
  <si>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</si>
  <si>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</si>
  <si>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</si>
  <si>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</si>
  <si>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</si>
  <si>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</si>
  <si>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</si>
  <si>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</si>
  <si>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</si>
  <si>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</si>
  <si>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</si>
  <si>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</si>
  <si>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</si>
  <si>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</si>
  <si>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</si>
  <si>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</si>
  <si>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</si>
  <si>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</si>
  <si>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</si>
  <si>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</si>
  <si>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</si>
  <si>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</si>
  <si>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</si>
  <si>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</si>
  <si>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</si>
  <si>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</si>
  <si>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</si>
  <si>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</si>
  <si>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</si>
  <si>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</si>
  <si>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</si>
  <si>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</si>
  <si>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</si>
  <si>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</si>
  <si>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</si>
  <si>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</si>
  <si>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</si>
  <si>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</si>
  <si>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</si>
  <si>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</si>
  <si>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</si>
  <si>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</si>
  <si>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</si>
  <si>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</si>
  <si>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</si>
  <si>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</si>
  <si>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</si>
  <si>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</si>
  <si>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</si>
  <si>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</si>
  <si>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</si>
  <si>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</si>
  <si>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</si>
  <si>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</si>
  <si>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</si>
  <si>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</si>
  <si>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</si>
  <si>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</si>
  <si>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</si>
  <si>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</si>
  <si>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</si>
  <si>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</si>
  <si>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</si>
  <si>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</si>
  <si>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</si>
  <si>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</si>
  <si>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</si>
  <si>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</si>
  <si>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</si>
  <si>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</si>
  <si>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</si>
  <si>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</si>
  <si>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</si>
  <si>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</si>
  <si>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</si>
  <si>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</si>
  <si>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</si>
  <si>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</si>
  <si>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</si>
  <si>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</si>
  <si>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</si>
  <si>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</si>
  <si>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</si>
  <si>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</si>
  <si>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</si>
  <si>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</si>
  <si>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</si>
  <si>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</si>
  <si>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</si>
  <si>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</si>
  <si>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</si>
  <si>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</si>
  <si>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</si>
  <si>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</si>
  <si>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</si>
  <si>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</si>
  <si>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</si>
  <si>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</si>
  <si>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</si>
  <si>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</si>
  <si>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</si>
  <si>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</si>
  <si>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</si>
  <si>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</si>
  <si>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</si>
  <si>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</si>
  <si>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</si>
  <si>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</si>
  <si>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</si>
  <si>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</si>
  <si>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</si>
  <si>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</si>
  <si>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</si>
  <si>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</si>
  <si>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</si>
  <si>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</si>
  <si>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</si>
  <si>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</si>
  <si>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</si>
  <si>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</si>
  <si>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</si>
  <si>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</si>
  <si>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</si>
  <si>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</si>
  <si>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</si>
  <si>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</si>
  <si>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</si>
  <si>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</si>
  <si>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</si>
  <si>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</si>
  <si>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</si>
  <si>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</si>
  <si>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</si>
  <si>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</si>
  <si>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</si>
  <si>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</si>
  <si>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</si>
  <si>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</si>
  <si>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</si>
  <si>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</si>
  <si>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</si>
  <si>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</si>
  <si>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</si>
  <si>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</si>
  <si>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</si>
  <si>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</si>
  <si>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</si>
  <si>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</si>
  <si>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</si>
  <si>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</si>
  <si>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</si>
  <si>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</si>
  <si>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</si>
  <si>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</si>
  <si>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</si>
  <si>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</si>
  <si>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</si>
  <si>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</si>
  <si>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</si>
  <si>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</si>
  <si>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</si>
  <si>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</si>
  <si>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</si>
  <si>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</si>
  <si>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</si>
  <si>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</si>
  <si>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</si>
  <si>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</si>
  <si>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</si>
  <si>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</si>
  <si>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</si>
  <si>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</si>
  <si>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</si>
  <si>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</si>
  <si>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</si>
  <si>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</si>
  <si>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</si>
  <si>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</si>
  <si>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</si>
  <si>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</si>
  <si>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</si>
  <si>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</si>
  <si>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</si>
  <si>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</si>
  <si>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</si>
  <si>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</si>
  <si>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</si>
  <si>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</si>
  <si>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</si>
  <si>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</si>
  <si>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</si>
  <si>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</si>
  <si>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</si>
  <si>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</si>
  <si>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</si>
  <si>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</si>
  <si>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</si>
  <si>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</si>
  <si>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</si>
  <si>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</si>
  <si>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</si>
  <si>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</si>
  <si>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</si>
  <si>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</si>
  <si>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</si>
  <si>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</si>
  <si>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</si>
  <si>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</si>
  <si>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</si>
  <si>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</si>
  <si>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</si>
  <si>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</si>
  <si>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</si>
  <si>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</si>
  <si>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</si>
  <si>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</si>
  <si>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</si>
  <si>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</si>
  <si>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</si>
  <si>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</si>
  <si>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</si>
  <si>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</si>
  <si>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</si>
  <si>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</si>
  <si>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</si>
  <si>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</si>
  <si>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</si>
  <si>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</si>
  <si>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</si>
  <si>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</si>
  <si>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</si>
  <si>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</si>
  <si>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</si>
  <si>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</si>
  <si>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</si>
  <si>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</si>
  <si>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</si>
  <si>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</si>
  <si>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</si>
  <si>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</si>
  <si>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</si>
  <si>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</si>
  <si>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</si>
  <si>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</si>
  <si>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</si>
  <si>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</si>
  <si>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</si>
  <si>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</si>
  <si>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</si>
  <si>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</si>
  <si>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</si>
  <si>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</si>
  <si>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</si>
  <si>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</si>
  <si>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</si>
  <si>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</si>
  <si>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</si>
  <si>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</si>
  <si>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</si>
  <si>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</si>
  <si>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</si>
  <si>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</si>
  <si>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</si>
  <si>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</si>
  <si>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</si>
  <si>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</si>
  <si>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</si>
  <si>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</si>
  <si>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</si>
  <si>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</si>
  <si>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</si>
  <si>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</si>
  <si>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</si>
  <si>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</si>
  <si>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</si>
  <si>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</si>
  <si>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</si>
  <si>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</si>
  <si>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</si>
  <si>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</si>
  <si>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</si>
  <si>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</si>
  <si>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</si>
  <si>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</si>
  <si>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</si>
  <si>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</si>
  <si>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</si>
  <si>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</si>
  <si>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</si>
  <si>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</si>
  <si>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</si>
  <si>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</si>
  <si>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</si>
  <si>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</si>
  <si>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</si>
  <si>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</si>
  <si>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</si>
  <si>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</si>
  <si>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</si>
  <si>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</si>
  <si>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</si>
  <si>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</si>
  <si>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</si>
  <si>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</si>
  <si>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</si>
  <si>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</si>
  <si>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</si>
  <si>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</si>
  <si>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</si>
  <si>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</si>
  <si>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</si>
  <si>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</si>
  <si>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</si>
  <si>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</si>
  <si>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</si>
  <si>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</si>
  <si>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</si>
  <si>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</si>
  <si>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</si>
  <si>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</si>
  <si>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</si>
  <si>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</si>
  <si>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</si>
  <si>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</si>
  <si>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</si>
  <si>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</si>
  <si>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</si>
  <si>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</si>
  <si>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</si>
  <si>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</si>
  <si>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</si>
  <si>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</si>
  <si>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</si>
  <si>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</si>
  <si>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</si>
  <si>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</si>
  <si>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</si>
  <si>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</si>
  <si>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</si>
  <si>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</si>
  <si>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</si>
  <si>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</si>
  <si>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</si>
  <si>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</si>
  <si>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</si>
  <si>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</si>
  <si>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</si>
  <si>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</si>
  <si>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</si>
  <si>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</si>
  <si>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</si>
  <si>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</si>
  <si>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</si>
  <si>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</si>
  <si>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</si>
  <si>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</si>
  <si>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</si>
  <si>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</si>
  <si>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</si>
  <si>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</si>
  <si>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</si>
  <si>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</si>
  <si>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</si>
  <si>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</si>
  <si>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</si>
  <si>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</si>
  <si>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</si>
  <si>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</si>
  <si>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</si>
  <si>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</si>
  <si>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</si>
  <si>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</si>
  <si>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</si>
  <si>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</si>
  <si>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</si>
  <si>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</si>
  <si>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</si>
  <si>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</si>
  <si>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</si>
  <si>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</si>
  <si>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</si>
  <si>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</si>
  <si>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</si>
  <si>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</si>
  <si>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</si>
  <si>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</si>
  <si>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</si>
  <si>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</si>
  <si>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</si>
  <si>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</si>
  <si>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</si>
  <si>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</si>
  <si>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</si>
  <si>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</si>
  <si>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</si>
  <si>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</si>
  <si>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</si>
  <si>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</si>
  <si>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</si>
  <si>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</si>
  <si>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</si>
  <si>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</si>
  <si>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</si>
  <si>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</si>
  <si>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</si>
  <si>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</si>
  <si>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</si>
  <si>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</si>
  <si>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</si>
  <si>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</si>
  <si>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</si>
  <si>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</si>
  <si>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</si>
  <si>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</si>
  <si>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</si>
  <si>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</si>
  <si>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</si>
  <si>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</si>
  <si>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</si>
  <si>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</si>
  <si>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</si>
  <si>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</si>
  <si>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</si>
  <si>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</si>
  <si>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</si>
  <si>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</si>
  <si>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</si>
  <si>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</si>
  <si>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</si>
  <si>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</si>
  <si>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</si>
  <si>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</si>
  <si>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</si>
  <si>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</si>
  <si>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</si>
  <si>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</si>
  <si>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</si>
  <si>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</si>
  <si>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</si>
  <si>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</si>
  <si>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</si>
  <si>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</si>
  <si>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</si>
  <si>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</si>
  <si>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</si>
  <si>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</si>
  <si>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</si>
  <si>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</si>
  <si>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</si>
  <si>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</si>
  <si>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</si>
  <si>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</si>
  <si>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</si>
  <si>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</si>
  <si>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</si>
  <si>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</si>
  <si>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</si>
  <si>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</si>
  <si>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</si>
  <si>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</si>
  <si>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</si>
  <si>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</si>
  <si>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</si>
  <si>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</si>
  <si>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</si>
  <si>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</si>
  <si>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</si>
  <si>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</si>
  <si>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</si>
  <si>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</si>
  <si>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</si>
  <si>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</si>
  <si>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</si>
  <si>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</si>
  <si>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</si>
  <si>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</si>
  <si>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</si>
  <si>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</si>
  <si>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</si>
  <si>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</si>
  <si>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</si>
  <si>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</si>
  <si>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</si>
  <si>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</si>
  <si>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</si>
  <si>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</si>
  <si>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</si>
  <si>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</si>
  <si>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</si>
  <si>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</si>
  <si>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</si>
  <si>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</si>
  <si>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</si>
  <si>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</si>
  <si>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</si>
  <si>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</si>
  <si>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</si>
  <si>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</si>
  <si>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</si>
  <si>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</si>
  <si>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</si>
  <si>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</si>
  <si>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</si>
  <si>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</si>
  <si>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</si>
  <si>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</si>
  <si>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</si>
  <si>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</si>
  <si>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</si>
  <si>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</si>
  <si>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</si>
  <si>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</si>
  <si>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</si>
  <si>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</si>
  <si>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</si>
  <si>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</si>
  <si>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</si>
  <si>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</si>
  <si>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</si>
  <si>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</si>
  <si>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</si>
  <si>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</si>
  <si>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</si>
  <si>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</si>
  <si>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</si>
  <si>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</si>
  <si>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</si>
  <si>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</si>
  <si>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</si>
  <si>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</si>
  <si>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</si>
  <si>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</si>
  <si>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</si>
  <si>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</si>
  <si>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</si>
  <si>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</si>
  <si>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</si>
  <si>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</si>
  <si>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</si>
  <si>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</si>
  <si>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</si>
  <si>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</si>
  <si>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</si>
  <si>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</si>
  <si>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</si>
  <si>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</si>
  <si>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</si>
  <si>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</si>
  <si>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</si>
  <si>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</si>
  <si>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</si>
  <si>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</si>
  <si>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</si>
  <si>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</si>
  <si>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</si>
  <si>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</si>
  <si>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</si>
  <si>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</si>
  <si>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</si>
  <si>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</si>
  <si>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</si>
  <si>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</si>
  <si>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</si>
  <si>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</si>
  <si>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</si>
  <si>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</si>
  <si>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</si>
  <si>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</si>
  <si>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</si>
  <si>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</si>
  <si>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</si>
  <si>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</si>
  <si>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</si>
  <si>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</si>
  <si>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</si>
  <si>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</si>
  <si>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</si>
  <si>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</si>
  <si>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</si>
  <si>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</si>
  <si>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</si>
  <si>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</si>
  <si>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</si>
  <si>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</si>
  <si>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</si>
  <si>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</si>
  <si>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</si>
  <si>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</si>
  <si>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</si>
  <si>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</si>
  <si>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</si>
  <si>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</si>
  <si>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</si>
  <si>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</si>
  <si>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</si>
  <si>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</si>
  <si>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</si>
  <si>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</si>
  <si>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</si>
  <si>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</si>
  <si>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</si>
  <si>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</si>
  <si>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</si>
  <si>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</si>
  <si>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</si>
  <si>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</si>
  <si>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</si>
  <si>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</si>
  <si>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</si>
  <si>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</si>
  <si>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</si>
  <si>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</si>
  <si>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</si>
  <si>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</si>
  <si>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</si>
  <si>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</si>
  <si>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</si>
  <si>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</si>
  <si>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</si>
  <si>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</si>
  <si>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</si>
  <si>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</si>
  <si>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</si>
  <si>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</si>
  <si>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</si>
  <si>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</si>
  <si>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</si>
  <si>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</si>
  <si>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</si>
  <si>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</si>
  <si>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</si>
  <si>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</si>
  <si>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</si>
  <si>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</si>
  <si>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</si>
  <si>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</si>
  <si>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</si>
  <si>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</si>
  <si>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</si>
  <si>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</si>
  <si>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</si>
  <si>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</si>
  <si>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</si>
  <si>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</si>
  <si>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</si>
  <si>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</si>
  <si>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</si>
  <si>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</si>
  <si>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</si>
  <si>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</si>
  <si>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</si>
  <si>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</si>
  <si>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</si>
  <si>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</si>
  <si>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</si>
  <si>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</si>
  <si>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</si>
  <si>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</si>
  <si>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</si>
  <si>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</si>
  <si>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</si>
  <si>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</si>
  <si>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</si>
  <si>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</si>
  <si>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</si>
  <si>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</si>
  <si>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</si>
  <si>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</si>
  <si>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</si>
  <si>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</si>
  <si>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2021-91-6</t>
  </si>
  <si>
    <t xml:space="preserve">Fundación Isla Korea </t>
  </si>
  <si>
    <t>056</t>
  </si>
  <si>
    <t>0151</t>
  </si>
  <si>
    <t>0176</t>
  </si>
  <si>
    <t>0190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</si>
  <si>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</si>
  <si>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Brindar seguimiento nutricional a los niños y niñas de los grados de transicision y basica primaria perteneciente al programa de alimentación escolar PAE. </t>
  </si>
  <si>
    <t>350-2020</t>
  </si>
  <si>
    <t>332-2020</t>
  </si>
  <si>
    <t>315-2020</t>
  </si>
  <si>
    <t>Prestar los servicios para la atención a la primera infancia en el servicio de hogar  comunitario de bienestar familiar – HCB TRADICIONAL,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</si>
  <si>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el servicio de hogar de bienestar comunitario familia mujer e infancia – HCB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</si>
  <si>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atenciòn integral   a los servicios de HCB TRADICIONAL,FAMI,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 </t>
  </si>
  <si>
    <t>Nuris Judith Rivera Calvo</t>
  </si>
  <si>
    <t>Nuris Rivera Calvo</t>
  </si>
  <si>
    <t>CR. 26 C #27B-39</t>
  </si>
  <si>
    <t>3329058</t>
  </si>
  <si>
    <t>fundacionproyectardelacosta@hotmail.com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</si>
</sst>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207" sqref="A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1109</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802011827</v>
      </c>
      <c r="C20" s="5"/>
      <c r="D20" s="73"/>
      <c r="E20" s="5"/>
      <c r="F20" s="5"/>
      <c r="G20" s="5"/>
      <c r="H20" s="184"/>
      <c r="I20" s="147" t="s">
        <v>1109</v>
      </c>
      <c r="J20" s="148" t="s">
        <v>1111</v>
      </c>
      <c r="K20" s="149">
        <v>3247916910</v>
      </c>
      <c r="L20" s="150">
        <v>44242</v>
      </c>
      <c r="M20" s="150">
        <v>44561</v>
      </c>
      <c r="N20" s="133">
        <f>+(M20-L20)/30</f>
        <v>10.633333333333333</v>
      </c>
      <c r="O20" s="136"/>
      <c r="U20" s="132"/>
      <c r="V20" s="105">
        <f ca="1">NOW()</f>
        <v>44200.928547916665</v>
      </c>
      <c r="W20" s="105">
        <f ca="1">NOW()</f>
        <v>44200.928547916665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FUNDACIÓN PROYECTAR DE LA COSTA SONRISA DE LOS NIÑOS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38" t="s">
        <v>4</v>
      </c>
      <c r="B43" s="239"/>
      <c r="C43" s="239"/>
      <c r="D43" s="239"/>
      <c r="E43" s="239"/>
      <c r="F43" s="239"/>
      <c r="G43" s="239"/>
      <c r="H43" s="239"/>
      <c r="I43" s="239"/>
      <c r="J43" s="239"/>
      <c r="K43" s="239"/>
      <c r="L43" s="239"/>
      <c r="M43" s="239"/>
      <c r="N43" s="239"/>
      <c r="O43" s="240"/>
      <c r="P43" s="76"/>
    </row>
    <row r="44" spans="1:16" ht="15" customHeight="1" x14ac:dyDescent="0.25">
      <c r="A44" s="241" t="s">
        <v>2654</v>
      </c>
      <c r="B44" s="242"/>
      <c r="C44" s="242"/>
      <c r="D44" s="242"/>
      <c r="E44" s="242"/>
      <c r="F44" s="242"/>
      <c r="G44" s="242"/>
      <c r="H44" s="242"/>
      <c r="I44" s="242"/>
      <c r="J44" s="242"/>
      <c r="K44" s="242"/>
      <c r="L44" s="242"/>
      <c r="M44" s="242"/>
      <c r="N44" s="242"/>
      <c r="O44" s="243"/>
    </row>
    <row r="45" spans="1:16" x14ac:dyDescent="0.25">
      <c r="A45" s="244"/>
      <c r="B45" s="245"/>
      <c r="C45" s="245"/>
      <c r="D45" s="245"/>
      <c r="E45" s="245"/>
      <c r="F45" s="245"/>
      <c r="G45" s="245"/>
      <c r="H45" s="245"/>
      <c r="I45" s="245"/>
      <c r="J45" s="245"/>
      <c r="K45" s="245"/>
      <c r="L45" s="245"/>
      <c r="M45" s="245"/>
      <c r="N45" s="245"/>
      <c r="O45" s="24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2664</v>
      </c>
      <c r="C48" s="112" t="s">
        <v>31</v>
      </c>
      <c r="D48" s="110" t="s">
        <v>2678</v>
      </c>
      <c r="E48" s="143">
        <v>43863</v>
      </c>
      <c r="F48" s="143">
        <v>44196</v>
      </c>
      <c r="G48" s="158">
        <f>IF(AND(E48&lt;&gt;"",F48&lt;&gt;""),((F48-E48)/30),"")</f>
        <v>11.1</v>
      </c>
      <c r="H48" s="119" t="s">
        <v>2682</v>
      </c>
      <c r="I48" s="113" t="s">
        <v>1109</v>
      </c>
      <c r="J48" s="113" t="s">
        <v>1111</v>
      </c>
      <c r="K48" s="122">
        <v>3957777594</v>
      </c>
      <c r="L48" s="115" t="s">
        <v>1148</v>
      </c>
      <c r="M48" s="117">
        <v>1</v>
      </c>
      <c r="N48" s="115" t="s">
        <v>2634</v>
      </c>
      <c r="O48" s="115" t="s">
        <v>1148</v>
      </c>
      <c r="P48" s="78"/>
    </row>
    <row r="49" spans="1:16" s="6" customFormat="1" ht="24.75" customHeight="1" x14ac:dyDescent="0.25">
      <c r="A49" s="141">
        <v>2</v>
      </c>
      <c r="B49" s="111" t="s">
        <v>2677</v>
      </c>
      <c r="C49" s="112" t="s">
        <v>32</v>
      </c>
      <c r="D49" s="110" t="s">
        <v>2679</v>
      </c>
      <c r="E49" s="143">
        <v>43497</v>
      </c>
      <c r="F49" s="143">
        <v>43799</v>
      </c>
      <c r="G49" s="158">
        <f t="shared" ref="G49:G50" si="2">IF(AND(E49&lt;&gt;"",F49&lt;&gt;""),((F49-E49)/30),"")</f>
        <v>10.066666666666666</v>
      </c>
      <c r="H49" s="119" t="s">
        <v>2683</v>
      </c>
      <c r="I49" s="113" t="s">
        <v>1109</v>
      </c>
      <c r="J49" s="113" t="s">
        <v>1111</v>
      </c>
      <c r="K49" s="122">
        <v>70000000</v>
      </c>
      <c r="L49" s="115" t="s">
        <v>1148</v>
      </c>
      <c r="M49" s="117">
        <v>1</v>
      </c>
      <c r="N49" s="115" t="s">
        <v>27</v>
      </c>
      <c r="O49" s="115" t="s">
        <v>1148</v>
      </c>
      <c r="P49" s="78"/>
    </row>
    <row r="50" spans="1:16" s="6" customFormat="1" ht="24.75" customHeight="1" x14ac:dyDescent="0.25">
      <c r="A50" s="141">
        <v>3</v>
      </c>
      <c r="B50" s="111" t="s">
        <v>2677</v>
      </c>
      <c r="C50" s="112" t="s">
        <v>32</v>
      </c>
      <c r="D50" s="110" t="s">
        <v>2680</v>
      </c>
      <c r="E50" s="143">
        <v>43160</v>
      </c>
      <c r="F50" s="143">
        <v>43434</v>
      </c>
      <c r="G50" s="158">
        <f t="shared" si="2"/>
        <v>9.1333333333333329</v>
      </c>
      <c r="H50" s="119" t="s">
        <v>2683</v>
      </c>
      <c r="I50" s="113" t="s">
        <v>1109</v>
      </c>
      <c r="J50" s="113" t="s">
        <v>1111</v>
      </c>
      <c r="K50" s="122">
        <v>87000000</v>
      </c>
      <c r="L50" s="115" t="s">
        <v>1148</v>
      </c>
      <c r="M50" s="117">
        <v>1</v>
      </c>
      <c r="N50" s="115" t="s">
        <v>27</v>
      </c>
      <c r="O50" s="115" t="s">
        <v>1148</v>
      </c>
      <c r="P50" s="78"/>
    </row>
    <row r="51" spans="1:16" s="6" customFormat="1" ht="24.75" customHeight="1" outlineLevel="1" x14ac:dyDescent="0.25">
      <c r="A51" s="141">
        <v>4</v>
      </c>
      <c r="B51" s="111" t="s">
        <v>2677</v>
      </c>
      <c r="C51" s="112" t="s">
        <v>32</v>
      </c>
      <c r="D51" s="110" t="s">
        <v>2681</v>
      </c>
      <c r="E51" s="143">
        <v>42768</v>
      </c>
      <c r="F51" s="143">
        <v>43069</v>
      </c>
      <c r="G51" s="158">
        <f t="shared" ref="G51:G107" si="3">IF(AND(E51&lt;&gt;"",F51&lt;&gt;""),((F51-E51)/30),"")</f>
        <v>10.033333333333333</v>
      </c>
      <c r="H51" s="119" t="s">
        <v>2683</v>
      </c>
      <c r="I51" s="113" t="s">
        <v>1109</v>
      </c>
      <c r="J51" s="113" t="s">
        <v>1111</v>
      </c>
      <c r="K51" s="122">
        <v>80000000</v>
      </c>
      <c r="L51" s="115" t="s">
        <v>1148</v>
      </c>
      <c r="M51" s="117">
        <v>1</v>
      </c>
      <c r="N51" s="115" t="s">
        <v>27</v>
      </c>
      <c r="O51" s="115" t="s">
        <v>1148</v>
      </c>
      <c r="P51" s="78"/>
    </row>
    <row r="52" spans="1:16" s="7" customFormat="1" ht="24.75" customHeight="1" outlineLevel="1" x14ac:dyDescent="0.25">
      <c r="A52" s="142">
        <v>5</v>
      </c>
      <c r="B52" s="111"/>
      <c r="C52" s="112"/>
      <c r="D52" s="110"/>
      <c r="E52" s="143"/>
      <c r="F52" s="143"/>
      <c r="G52" s="158" t="str">
        <f t="shared" si="3"/>
        <v/>
      </c>
      <c r="H52" s="119"/>
      <c r="I52" s="113"/>
      <c r="J52" s="113"/>
      <c r="K52" s="116"/>
      <c r="L52" s="115"/>
      <c r="M52" s="117"/>
      <c r="N52" s="115"/>
      <c r="O52" s="115"/>
      <c r="P52" s="79"/>
    </row>
    <row r="53" spans="1:16" s="7" customFormat="1" ht="24.75" customHeight="1" outlineLevel="1" x14ac:dyDescent="0.25">
      <c r="A53" s="142">
        <v>6</v>
      </c>
      <c r="B53" s="111"/>
      <c r="C53" s="112"/>
      <c r="D53" s="110"/>
      <c r="E53" s="143"/>
      <c r="F53" s="143"/>
      <c r="G53" s="158"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8"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8" t="s">
        <v>2633</v>
      </c>
      <c r="B109" s="239"/>
      <c r="C109" s="239"/>
      <c r="D109" s="239"/>
      <c r="E109" s="239"/>
      <c r="F109" s="239"/>
      <c r="G109" s="239"/>
      <c r="H109" s="239"/>
      <c r="I109" s="239"/>
      <c r="J109" s="239"/>
      <c r="K109" s="239"/>
      <c r="L109" s="239"/>
      <c r="M109" s="239"/>
      <c r="N109" s="239"/>
      <c r="O109" s="240"/>
      <c r="P109" s="76"/>
    </row>
    <row r="110" spans="1:16" ht="15" customHeight="1" x14ac:dyDescent="0.25">
      <c r="A110" s="241" t="s">
        <v>2655</v>
      </c>
      <c r="B110" s="242"/>
      <c r="C110" s="242"/>
      <c r="D110" s="242"/>
      <c r="E110" s="242"/>
      <c r="F110" s="242"/>
      <c r="G110" s="242"/>
      <c r="H110" s="242"/>
      <c r="I110" s="242"/>
      <c r="J110" s="242"/>
      <c r="K110" s="242"/>
      <c r="L110" s="242"/>
      <c r="M110" s="242"/>
      <c r="N110" s="242"/>
      <c r="O110" s="243"/>
    </row>
    <row r="111" spans="1:16" ht="15.75" thickBot="1" x14ac:dyDescent="0.3">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3">
      <c r="I112" s="226" t="s">
        <v>9</v>
      </c>
      <c r="J112" s="22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20" t="s">
        <v>2684</v>
      </c>
      <c r="E114" s="143">
        <v>44186</v>
      </c>
      <c r="F114" s="143">
        <v>44773</v>
      </c>
      <c r="G114" s="158">
        <f>IF(AND(E114&lt;&gt;"",F114&lt;&gt;""),((F114-E114)/30),"")</f>
        <v>19.566666666666666</v>
      </c>
      <c r="H114" s="119" t="s">
        <v>2687</v>
      </c>
      <c r="I114" s="120" t="s">
        <v>1154</v>
      </c>
      <c r="J114" s="120" t="s">
        <v>703</v>
      </c>
      <c r="K114" s="122">
        <v>7266468739</v>
      </c>
      <c r="L114" s="100">
        <f>+IF(AND(K114&gt;0,O114="Ejecución"),(K114/877802)*Tabla28[[#This Row],[% participación]],IF(AND(K114&gt;0,O114&lt;&gt;"Ejecución"),"-",""))</f>
        <v>8278.0270938093108</v>
      </c>
      <c r="M114" s="123" t="s">
        <v>1148</v>
      </c>
      <c r="N114" s="171">
        <v>1</v>
      </c>
      <c r="O114" s="160" t="s">
        <v>1150</v>
      </c>
      <c r="P114" s="78"/>
    </row>
    <row r="115" spans="1:16" s="6" customFormat="1" ht="24.75" customHeight="1" x14ac:dyDescent="0.25">
      <c r="A115" s="141">
        <v>2</v>
      </c>
      <c r="B115" s="159" t="s">
        <v>2664</v>
      </c>
      <c r="C115" s="161" t="s">
        <v>31</v>
      </c>
      <c r="D115" s="120" t="s">
        <v>2685</v>
      </c>
      <c r="E115" s="143">
        <v>44181</v>
      </c>
      <c r="F115" s="143">
        <v>44773</v>
      </c>
      <c r="G115" s="158">
        <f t="shared" ref="G115:G116" si="4">IF(AND(E115&lt;&gt;"",F115&lt;&gt;""),((F115-E115)/30),"")</f>
        <v>19.733333333333334</v>
      </c>
      <c r="H115" s="119" t="s">
        <v>2688</v>
      </c>
      <c r="I115" s="63" t="s">
        <v>1154</v>
      </c>
      <c r="J115" s="63" t="s">
        <v>703</v>
      </c>
      <c r="K115" s="68">
        <v>3487557654</v>
      </c>
      <c r="L115" s="100">
        <f>+IF(AND(K115&gt;0,O115="Ejecución"),(K115/877802)*Tabla28[[#This Row],[% participación]],IF(AND(K115&gt;0,O115&lt;&gt;"Ejecución"),"-",""))</f>
        <v>3973.0573113298897</v>
      </c>
      <c r="M115" s="65" t="s">
        <v>1148</v>
      </c>
      <c r="N115" s="171">
        <v>1</v>
      </c>
      <c r="O115" s="160" t="s">
        <v>1150</v>
      </c>
      <c r="P115" s="78"/>
    </row>
    <row r="116" spans="1:16" s="6" customFormat="1" ht="24.75" customHeight="1" x14ac:dyDescent="0.25">
      <c r="A116" s="141">
        <v>3</v>
      </c>
      <c r="B116" s="159" t="s">
        <v>2664</v>
      </c>
      <c r="C116" s="161" t="s">
        <v>31</v>
      </c>
      <c r="D116" s="120" t="s">
        <v>2686</v>
      </c>
      <c r="E116" s="143">
        <v>44182</v>
      </c>
      <c r="F116" s="143">
        <v>44773</v>
      </c>
      <c r="G116" s="158">
        <f t="shared" si="4"/>
        <v>19.7</v>
      </c>
      <c r="H116" s="119" t="s">
        <v>2689</v>
      </c>
      <c r="I116" s="63" t="s">
        <v>711</v>
      </c>
      <c r="J116" s="63" t="s">
        <v>729</v>
      </c>
      <c r="K116" s="68">
        <v>4789958900</v>
      </c>
      <c r="L116" s="100">
        <f>+IF(AND(K116&gt;0,O116="Ejecución"),(K116/877802)*Tabla28[[#This Row],[% participación]],IF(AND(K116&gt;0,O116&lt;&gt;"Ejecución"),"-",""))</f>
        <v>5456.7646234572258</v>
      </c>
      <c r="M116" s="65" t="s">
        <v>1148</v>
      </c>
      <c r="N116" s="171">
        <v>1</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28" t="s">
        <v>2659</v>
      </c>
      <c r="B163" s="229"/>
      <c r="C163" s="229"/>
      <c r="D163" s="229"/>
      <c r="E163" s="230"/>
      <c r="F163" s="231" t="s">
        <v>2660</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32" t="s">
        <v>2614</v>
      </c>
      <c r="H165" s="232"/>
      <c r="I165" s="233" t="s">
        <v>1164</v>
      </c>
      <c r="J165" s="234"/>
      <c r="K165" s="234"/>
      <c r="L165" s="234"/>
      <c r="M165" s="234"/>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35" t="s">
        <v>2643</v>
      </c>
      <c r="J167" s="236"/>
      <c r="K167" s="236"/>
      <c r="L167" s="236"/>
      <c r="M167" s="236"/>
      <c r="N167" s="236"/>
      <c r="O167" s="237"/>
      <c r="U167" s="51"/>
    </row>
    <row r="168" spans="1:28" x14ac:dyDescent="0.25">
      <c r="A168" s="9"/>
      <c r="B168" s="221" t="s">
        <v>2657</v>
      </c>
      <c r="C168" s="221"/>
      <c r="D168" s="221"/>
      <c r="E168" s="8"/>
      <c r="F168" s="5"/>
      <c r="H168" s="81" t="s">
        <v>2656</v>
      </c>
      <c r="I168" s="235"/>
      <c r="J168" s="236"/>
      <c r="K168" s="236"/>
      <c r="L168" s="236"/>
      <c r="M168" s="236"/>
      <c r="N168" s="236"/>
      <c r="O168" s="23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0.02</v>
      </c>
      <c r="G179" s="163">
        <f>IF(F179&gt;0,SUM(E179+F179),"")</f>
        <v>0.04</v>
      </c>
      <c r="H179" s="5"/>
      <c r="I179" s="219" t="s">
        <v>2670</v>
      </c>
      <c r="J179" s="219"/>
      <c r="K179" s="219"/>
      <c r="L179" s="219"/>
      <c r="M179" s="170">
        <v>0.04</v>
      </c>
      <c r="O179" s="8"/>
      <c r="Q179" s="19"/>
      <c r="R179" s="157">
        <f>IF(M179&gt;0,SUM(L179+M179),"")</f>
        <v>0.04</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129916676.40000001</v>
      </c>
      <c r="F185" s="92"/>
      <c r="G185" s="93"/>
      <c r="H185" s="88"/>
      <c r="I185" s="90" t="s">
        <v>2627</v>
      </c>
      <c r="J185" s="164">
        <f>+SUM(M179:M183)</f>
        <v>0.04</v>
      </c>
      <c r="K185" s="200" t="s">
        <v>2628</v>
      </c>
      <c r="L185" s="200"/>
      <c r="M185" s="94">
        <f>+J185*(SUM(K20:K35))</f>
        <v>129916676.40000001</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25" t="s">
        <v>2636</v>
      </c>
      <c r="C192" s="225"/>
      <c r="E192" s="5" t="s">
        <v>20</v>
      </c>
      <c r="H192" s="26" t="s">
        <v>24</v>
      </c>
      <c r="J192" s="5" t="s">
        <v>2637</v>
      </c>
      <c r="K192" s="5"/>
      <c r="M192" s="5"/>
      <c r="N192" s="5"/>
      <c r="O192" s="8"/>
      <c r="Q192" s="152"/>
      <c r="R192" s="153"/>
      <c r="S192" s="153"/>
      <c r="T192" s="152"/>
    </row>
    <row r="193" spans="1:18" x14ac:dyDescent="0.25">
      <c r="A193" s="9"/>
      <c r="C193" s="125">
        <v>43335</v>
      </c>
      <c r="D193" s="5"/>
      <c r="E193" s="124">
        <v>1551</v>
      </c>
      <c r="F193" s="5"/>
      <c r="G193" s="5"/>
      <c r="H193" s="145" t="s">
        <v>2690</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2691</v>
      </c>
      <c r="D212" s="21"/>
      <c r="G212" s="27" t="s">
        <v>2621</v>
      </c>
      <c r="H212" s="146" t="s">
        <v>2693</v>
      </c>
      <c r="J212" s="27" t="s">
        <v>2623</v>
      </c>
      <c r="K212" s="145"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schemas.microsoft.com/office/2006/metadata/properties"/>
    <ds:schemaRef ds:uri="http://purl.org/dc/dcmitype/"/>
    <ds:schemaRef ds:uri="http://schemas.openxmlformats.org/package/2006/metadata/core-properties"/>
    <ds:schemaRef ds:uri="http://www.w3.org/XML/1998/namespace"/>
    <ds:schemaRef ds:uri="a65d333d-5b59-4810-bc94-b80d9325abbc"/>
    <ds:schemaRef ds:uri="http://purl.org/dc/term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2021-01-05T03:19:40Z</cp:lastPrinted>
  <dcterms:created xsi:type="dcterms:W3CDTF">2020-10-14T21:57:42Z</dcterms:created>
  <dcterms:modified xsi:type="dcterms:W3CDTF">2021-01-05T03:26:13Z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