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2021-11-3\"/>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65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<sst xmlns="http://schemas.openxmlformats.org/spreadsheetml/2006/main" count="4538" uniqueCount="2732">
  <si>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</si>
  <si>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</si>
  <si>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</si>
  <si>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</si>
  <si>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</si>
  <si>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</si>
  <si>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</si>
  <si>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</si>
  <si>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</si>
  <si>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</si>
  <si>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</si>
  <si>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</si>
  <si>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</si>
  <si>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</si>
  <si>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</si>
  <si>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</si>
  <si>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</si>
  <si>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</si>
  <si>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</si>
  <si>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</si>
  <si>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</si>
  <si>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</si>
  <si>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</si>
  <si>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</si>
  <si>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</si>
  <si>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</si>
  <si>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</si>
  <si>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</si>
  <si>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</si>
  <si>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</si>
  <si>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</si>
  <si>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</si>
  <si>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</si>
  <si>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</si>
  <si>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</si>
  <si>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</si>
  <si>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</si>
  <si>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</si>
  <si>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</si>
  <si>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</si>
  <si>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</si>
  <si>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</si>
  <si>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</si>
  <si>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</si>
  <si>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</si>
  <si>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</si>
  <si>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</si>
  <si>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</si>
  <si>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</si>
  <si>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</si>
  <si>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</si>
  <si>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</si>
  <si>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</si>
  <si>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</si>
  <si>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</si>
  <si>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</si>
  <si>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</si>
  <si>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</si>
  <si>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</si>
  <si>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</si>
  <si>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</si>
  <si>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</si>
  <si>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</si>
  <si>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</si>
  <si>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</si>
  <si>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</si>
  <si>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</si>
  <si>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</si>
  <si>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</si>
  <si>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</si>
  <si>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</si>
  <si>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</si>
  <si>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</si>
  <si>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</si>
  <si>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</si>
  <si>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</si>
  <si>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</si>
  <si>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</si>
  <si>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</si>
  <si>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</si>
  <si>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</si>
  <si>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</si>
  <si>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</si>
  <si>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</si>
  <si>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</si>
  <si>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</si>
  <si>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</si>
  <si>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</si>
  <si>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</si>
  <si>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</si>
  <si>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</si>
  <si>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</si>
  <si>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</si>
  <si>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</si>
  <si>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</si>
  <si>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</si>
  <si>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</si>
  <si>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</si>
  <si>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</si>
  <si>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</si>
  <si>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</si>
  <si>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</si>
  <si>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</si>
  <si>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</si>
  <si>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</si>
  <si>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</si>
  <si>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</si>
  <si>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</si>
  <si>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</si>
  <si>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</si>
  <si>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</si>
  <si>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</si>
  <si>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</si>
  <si>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</si>
  <si>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</si>
  <si>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</si>
  <si>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</si>
  <si>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</si>
  <si>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</si>
  <si>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</si>
  <si>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</si>
  <si>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</si>
  <si>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</si>
  <si>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</si>
  <si>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</si>
  <si>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</si>
  <si>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</si>
  <si>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</si>
  <si>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</si>
  <si>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</si>
  <si>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</si>
  <si>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</si>
  <si>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</si>
  <si>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</si>
  <si>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</si>
  <si>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</si>
  <si>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</si>
  <si>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</si>
  <si>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</si>
  <si>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</si>
  <si>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</si>
  <si>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</si>
  <si>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</si>
  <si>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</si>
  <si>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</si>
  <si>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</si>
  <si>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</si>
  <si>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</si>
  <si>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</si>
  <si>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</si>
  <si>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</si>
  <si>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</si>
  <si>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</si>
  <si>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</si>
  <si>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</si>
  <si>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</si>
  <si>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</si>
  <si>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</si>
  <si>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</si>
  <si>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</si>
  <si>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</si>
  <si>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</si>
  <si>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</si>
  <si>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</si>
  <si>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</si>
  <si>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</si>
  <si>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</si>
  <si>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</si>
  <si>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</si>
  <si>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</si>
  <si>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</si>
  <si>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</si>
  <si>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</si>
  <si>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</si>
  <si>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</si>
  <si>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</si>
  <si>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</si>
  <si>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</si>
  <si>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</si>
  <si>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</si>
  <si>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</si>
  <si>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</si>
  <si>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</si>
  <si>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</si>
  <si>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</si>
  <si>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</si>
  <si>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</si>
  <si>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</si>
  <si>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</si>
  <si>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</si>
  <si>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</si>
  <si>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</si>
  <si>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</si>
  <si>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</si>
  <si>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</si>
  <si>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</si>
  <si>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</si>
  <si>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</si>
  <si>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</si>
  <si>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</si>
  <si>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</si>
  <si>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</si>
  <si>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</si>
  <si>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</si>
  <si>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</si>
  <si>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</si>
  <si>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</si>
  <si>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</si>
  <si>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</si>
  <si>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</si>
  <si>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</si>
  <si>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</si>
  <si>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</si>
  <si>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</si>
  <si>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</si>
  <si>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</si>
  <si>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</si>
  <si>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</si>
  <si>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</si>
  <si>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</si>
  <si>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</si>
  <si>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</si>
  <si>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</si>
  <si>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</si>
  <si>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</si>
  <si>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</si>
  <si>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</si>
  <si>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</si>
  <si>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</si>
  <si>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</si>
  <si>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</si>
  <si>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</si>
  <si>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</si>
  <si>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</si>
  <si>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</si>
  <si>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</si>
  <si>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</si>
  <si>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</si>
  <si>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</si>
  <si>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</si>
  <si>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</si>
  <si>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</si>
  <si>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</si>
  <si>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</si>
  <si>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</si>
  <si>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</si>
  <si>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</si>
  <si>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</si>
  <si>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</si>
  <si>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</si>
  <si>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</si>
  <si>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</si>
  <si>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</si>
  <si>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</si>
  <si>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</si>
  <si>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</si>
  <si>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</si>
  <si>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</si>
  <si>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</si>
  <si>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</si>
  <si>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</si>
  <si>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</si>
  <si>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</si>
  <si>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</si>
  <si>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</si>
  <si>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</si>
  <si>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</si>
  <si>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</si>
  <si>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</si>
  <si>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</si>
  <si>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</si>
  <si>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</si>
  <si>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</si>
  <si>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</si>
  <si>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</si>
  <si>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</si>
  <si>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</si>
  <si>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</si>
  <si>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</si>
  <si>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</si>
  <si>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</si>
  <si>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</si>
  <si>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</si>
  <si>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</si>
  <si>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</si>
  <si>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</si>
  <si>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</si>
  <si>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</si>
  <si>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</si>
  <si>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</si>
  <si>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</si>
  <si>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</si>
  <si>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</si>
  <si>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</si>
  <si>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</si>
  <si>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</si>
  <si>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</si>
  <si>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</si>
  <si>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</si>
  <si>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</si>
  <si>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</si>
  <si>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</si>
  <si>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</si>
  <si>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</si>
  <si>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</si>
  <si>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</si>
  <si>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</si>
  <si>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</si>
  <si>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</si>
  <si>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</si>
  <si>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</si>
  <si>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</si>
  <si>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</si>
  <si>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</si>
  <si>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</si>
  <si>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</si>
  <si>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</si>
  <si>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</si>
  <si>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</si>
  <si>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</si>
  <si>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</si>
  <si>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</si>
  <si>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</si>
  <si>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</si>
  <si>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</si>
  <si>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</si>
  <si>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</si>
  <si>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</si>
  <si>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</si>
  <si>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</si>
  <si>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</si>
  <si>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</si>
  <si>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</si>
  <si>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</si>
  <si>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</si>
  <si>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</si>
  <si>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</si>
  <si>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</si>
  <si>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</si>
  <si>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</si>
  <si>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</si>
  <si>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</si>
  <si>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</si>
  <si>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</si>
  <si>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</si>
  <si>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</si>
  <si>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</si>
  <si>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</si>
  <si>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</si>
  <si>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</si>
  <si>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</si>
  <si>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</si>
  <si>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</si>
  <si>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</si>
  <si>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</si>
  <si>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</si>
  <si>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</si>
  <si>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</si>
  <si>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</si>
  <si>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</si>
  <si>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</si>
  <si>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</si>
  <si>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</si>
  <si>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</si>
  <si>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</si>
  <si>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</si>
  <si>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</si>
  <si>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</si>
  <si>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</si>
  <si>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</si>
  <si>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</si>
  <si>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</si>
  <si>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</si>
  <si>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</si>
  <si>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</si>
  <si>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</si>
  <si>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</si>
  <si>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</si>
  <si>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</si>
  <si>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</si>
  <si>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</si>
  <si>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</si>
  <si>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</si>
  <si>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</si>
  <si>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</si>
  <si>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</si>
  <si>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</si>
  <si>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</si>
  <si>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</si>
  <si>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</si>
  <si>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</si>
  <si>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</si>
  <si>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</si>
  <si>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</si>
  <si>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</si>
  <si>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</si>
  <si>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</si>
  <si>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</si>
  <si>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</si>
  <si>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</si>
  <si>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</si>
  <si>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</si>
  <si>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</si>
  <si>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</si>
  <si>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</si>
  <si>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</si>
  <si>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</si>
  <si>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</si>
  <si>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</si>
  <si>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</si>
  <si>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</si>
  <si>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</si>
  <si>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</si>
  <si>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</si>
  <si>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</si>
  <si>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</si>
  <si>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</si>
  <si>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</si>
  <si>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</si>
  <si>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</si>
  <si>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</si>
  <si>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</si>
  <si>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</si>
  <si>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</si>
  <si>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</si>
  <si>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</si>
  <si>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</si>
  <si>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</si>
  <si>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</si>
  <si>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</si>
  <si>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</si>
  <si>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</si>
  <si>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</si>
  <si>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</si>
  <si>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</si>
  <si>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</si>
  <si>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</si>
  <si>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</si>
  <si>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</si>
  <si>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</si>
  <si>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</si>
  <si>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</si>
  <si>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</si>
  <si>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</si>
  <si>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</si>
  <si>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</si>
  <si>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</si>
  <si>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</si>
  <si>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</si>
  <si>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</si>
  <si>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</si>
  <si>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</si>
  <si>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</si>
  <si>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</si>
  <si>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</si>
  <si>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</si>
  <si>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</si>
  <si>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</si>
  <si>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</si>
  <si>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</si>
  <si>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</si>
  <si>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</si>
  <si>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</si>
  <si>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</si>
  <si>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</si>
  <si>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</si>
  <si>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</si>
  <si>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</si>
  <si>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</si>
  <si>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</si>
  <si>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</si>
  <si>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</si>
  <si>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</si>
  <si>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</si>
  <si>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</si>
  <si>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</si>
  <si>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</si>
  <si>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</si>
  <si>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</si>
  <si>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</si>
  <si>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</si>
  <si>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</si>
  <si>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</si>
  <si>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</si>
  <si>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</si>
  <si>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</si>
  <si>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</si>
  <si>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</si>
  <si>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</si>
  <si>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</si>
  <si>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</si>
  <si>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</si>
  <si>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</si>
  <si>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</si>
  <si>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</si>
  <si>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</si>
  <si>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</si>
  <si>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</si>
  <si>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</si>
  <si>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</si>
  <si>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</si>
  <si>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</si>
  <si>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</si>
  <si>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</si>
  <si>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</si>
  <si>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</si>
  <si>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</si>
  <si>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</si>
  <si>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</si>
  <si>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</si>
  <si>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</si>
  <si>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</si>
  <si>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</si>
  <si>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</si>
  <si>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</si>
  <si>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</si>
  <si>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</si>
  <si>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</si>
  <si>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</si>
  <si>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</si>
  <si>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</si>
  <si>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</si>
  <si>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</si>
  <si>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</si>
  <si>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</si>
  <si>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</si>
  <si>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</si>
  <si>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</si>
  <si>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</si>
  <si>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</si>
  <si>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</si>
  <si>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</si>
  <si>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</si>
  <si>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</si>
  <si>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</si>
  <si>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</si>
  <si>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</si>
  <si>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</si>
  <si>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</si>
  <si>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</si>
  <si>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</si>
  <si>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</si>
  <si>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</si>
  <si>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</si>
  <si>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</si>
  <si>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</si>
  <si>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</si>
  <si>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</si>
  <si>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</si>
  <si>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</si>
  <si>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</si>
  <si>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</si>
  <si>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</si>
  <si>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</si>
  <si>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</si>
  <si>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</si>
  <si>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</si>
  <si>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</si>
  <si>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</si>
  <si>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</si>
  <si>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</si>
  <si>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</si>
  <si>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</si>
  <si>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</si>
  <si>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</si>
  <si>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</si>
  <si>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</si>
  <si>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</si>
  <si>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</si>
  <si>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</si>
  <si>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</si>
  <si>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</si>
  <si>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</si>
  <si>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</si>
  <si>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</si>
  <si>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</si>
  <si>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</si>
  <si>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</si>
  <si>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</si>
  <si>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</si>
  <si>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</si>
  <si>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</si>
  <si>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</si>
  <si>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</si>
  <si>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</si>
  <si>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</si>
  <si>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</si>
  <si>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</si>
  <si>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</si>
  <si>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</si>
  <si>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</si>
  <si>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</si>
  <si>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</si>
  <si>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</si>
  <si>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</si>
  <si>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</si>
  <si>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</si>
  <si>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</si>
  <si>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</si>
  <si>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</si>
  <si>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</si>
  <si>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</si>
  <si>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</si>
  <si>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</si>
  <si>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</si>
  <si>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</si>
  <si>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</si>
  <si>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</si>
  <si>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</si>
  <si>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</si>
  <si>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</si>
  <si>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</si>
  <si>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</si>
  <si>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</si>
  <si>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</si>
  <si>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</si>
  <si>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</si>
  <si>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</si>
  <si>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</si>
  <si>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</si>
  <si>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</si>
  <si>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</si>
  <si>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</si>
  <si>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</si>
  <si>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</si>
  <si>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</si>
  <si>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</si>
  <si>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</si>
  <si>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</si>
  <si>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</si>
  <si>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</si>
  <si>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</si>
  <si>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</si>
  <si>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</si>
  <si>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</si>
  <si>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</si>
  <si>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</si>
  <si>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</si>
  <si>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</si>
  <si>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</si>
  <si>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</si>
  <si>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</si>
  <si>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</si>
  <si>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</si>
  <si>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</si>
  <si>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</si>
  <si>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</si>
  <si>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</si>
  <si>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</si>
  <si>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</si>
  <si>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</si>
  <si>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</si>
  <si>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</si>
  <si>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</si>
  <si>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</si>
  <si>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</si>
  <si>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</si>
  <si>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</si>
  <si>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</si>
  <si>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</si>
  <si>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</si>
  <si>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</si>
  <si>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</si>
  <si>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</si>
  <si>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</si>
  <si>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</si>
  <si>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</si>
  <si>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</si>
  <si>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</si>
  <si>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</si>
  <si>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</si>
  <si>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</si>
  <si>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</si>
  <si>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</si>
  <si>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</si>
  <si>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</si>
  <si>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</si>
  <si>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</si>
  <si>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</si>
  <si>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</si>
  <si>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</si>
  <si>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</si>
  <si>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</si>
  <si>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</si>
  <si>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</si>
  <si>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</si>
  <si>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</si>
  <si>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</si>
  <si>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</si>
  <si>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</si>
  <si>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</si>
  <si>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</si>
  <si>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</si>
  <si>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</si>
  <si>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</si>
  <si>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</si>
  <si>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</si>
  <si>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</si>
  <si>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</si>
  <si>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</si>
  <si>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</si>
  <si>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</si>
  <si>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</si>
  <si>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</si>
  <si>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</si>
  <si>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</si>
  <si>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</si>
  <si>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</si>
  <si>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</si>
  <si>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</si>
  <si>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</si>
  <si>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</si>
  <si>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</si>
  <si>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</si>
  <si>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</si>
  <si>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</si>
  <si>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</si>
  <si>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</si>
  <si>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</si>
  <si>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</si>
  <si>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</si>
  <si>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</si>
  <si>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</si>
  <si>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</si>
  <si>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</si>
  <si>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</si>
  <si>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</si>
  <si>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</si>
  <si>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</si>
  <si>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</si>
  <si>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</si>
  <si>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</si>
  <si>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</si>
  <si>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</si>
  <si>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</si>
  <si>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</si>
  <si>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</si>
  <si>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</si>
  <si>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</si>
  <si>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</si>
  <si>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</si>
  <si>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</si>
  <si>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</si>
  <si>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</si>
  <si>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</si>
  <si>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</si>
  <si>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</si>
  <si>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</si>
  <si>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</si>
  <si>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</si>
  <si>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</si>
  <si>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</si>
  <si>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</si>
  <si>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</si>
  <si>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</si>
  <si>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</si>
  <si>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</si>
  <si>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</si>
  <si>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</si>
  <si>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</si>
  <si>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</si>
  <si>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</si>
  <si>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</si>
  <si>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</si>
  <si>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</si>
  <si>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</si>
  <si>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</si>
  <si>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</si>
  <si>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</si>
  <si>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</si>
  <si>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</si>
  <si>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</si>
  <si>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</si>
  <si>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</si>
  <si>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</si>
  <si>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</si>
  <si>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</si>
  <si>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</si>
  <si>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</si>
  <si>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</si>
  <si>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</si>
  <si>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</si>
  <si>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</si>
  <si>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</si>
  <si>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</si>
  <si>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</si>
  <si>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</si>
  <si>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</si>
  <si>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</si>
  <si>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</si>
  <si>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</si>
  <si>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</si>
  <si>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</si>
  <si>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</si>
  <si>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</si>
  <si>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</si>
  <si>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</si>
  <si>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</si>
  <si>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</si>
  <si>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</si>
  <si>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</si>
  <si>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</si>
  <si>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</si>
  <si>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</si>
  <si>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</si>
  <si>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</si>
  <si>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</si>
  <si>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</si>
  <si>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</si>
  <si>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</si>
  <si>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</si>
  <si>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</si>
  <si>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</si>
  <si>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</si>
  <si>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</si>
  <si>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</si>
  <si>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</si>
  <si>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</si>
  <si>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</si>
  <si>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</si>
  <si>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</si>
  <si>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</si>
  <si>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</si>
  <si>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</si>
  <si>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</si>
  <si>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</si>
  <si>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</si>
  <si>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</si>
  <si>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</si>
  <si>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</si>
  <si>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</si>
  <si>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</si>
  <si>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</si>
  <si>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</si>
  <si>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</si>
  <si>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</si>
  <si>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</si>
  <si>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</si>
  <si>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</si>
  <si>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</si>
  <si>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</si>
  <si>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</si>
  <si>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</si>
  <si>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</si>
  <si>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</si>
  <si>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</si>
  <si>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</si>
  <si>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</si>
  <si>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</si>
  <si>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</si>
  <si>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</si>
  <si>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</si>
  <si>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</si>
  <si>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</si>
  <si>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</si>
  <si>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</si>
  <si>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</si>
  <si>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</si>
  <si>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</si>
  <si>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</si>
  <si>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</si>
  <si>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</si>
  <si>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</si>
  <si>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</si>
  <si>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</si>
  <si>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</si>
  <si>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</si>
  <si>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</si>
  <si>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</si>
  <si>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</si>
  <si>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</si>
  <si>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</si>
  <si>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</si>
  <si>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</si>
  <si>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</si>
  <si>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</si>
  <si>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</si>
  <si>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</si>
  <si>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</si>
  <si>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</si>
  <si>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</si>
  <si>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</si>
  <si>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</si>
  <si>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</si>
  <si>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</si>
  <si>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</si>
  <si>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</si>
  <si>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</si>
  <si>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</si>
  <si>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</si>
  <si>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</si>
  <si>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</si>
  <si>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</si>
  <si>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</si>
  <si>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</si>
  <si>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</si>
  <si>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</si>
  <si>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</si>
  <si>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</si>
  <si>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</si>
  <si>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</si>
  <si>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</si>
  <si>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</si>
  <si>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</si>
  <si>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</si>
  <si>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</si>
  <si>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</si>
  <si>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</si>
  <si>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</si>
  <si>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</si>
  <si>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</si>
  <si>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</si>
  <si>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</si>
  <si>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</si>
  <si>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</si>
  <si>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</si>
  <si>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</si>
  <si>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</si>
  <si>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</si>
  <si>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</si>
  <si>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</si>
  <si>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</si>
  <si>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</si>
  <si>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</si>
  <si>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</si>
  <si>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</si>
  <si>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</si>
  <si>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</si>
  <si>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</si>
  <si>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</si>
  <si>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</si>
  <si>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</si>
  <si>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</si>
  <si>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</si>
  <si>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</si>
  <si>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</si>
  <si>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</si>
  <si>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</si>
  <si>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</si>
  <si>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</si>
  <si>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</si>
  <si>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</si>
  <si>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</si>
  <si>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</si>
  <si>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</si>
  <si>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</si>
  <si>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</si>
  <si>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</si>
  <si>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</si>
  <si>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</si>
  <si>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</si>
  <si>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</si>
  <si>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</si>
  <si>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</si>
  <si>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</si>
  <si>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</si>
  <si>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</si>
  <si>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</si>
  <si>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</si>
  <si>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</si>
  <si>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</si>
  <si>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</si>
  <si>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</si>
  <si>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</si>
  <si>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</si>
  <si>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</si>
  <si>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</si>
  <si>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</si>
  <si>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</si>
  <si>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</si>
  <si>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</si>
  <si>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</si>
  <si>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</si>
  <si>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</si>
  <si>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</si>
  <si>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</si>
  <si>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</si>
  <si>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</si>
  <si>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</si>
  <si>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</si>
  <si>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</si>
  <si>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</si>
  <si>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</si>
  <si>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</si>
  <si>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</si>
  <si>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</si>
  <si>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</si>
  <si>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</si>
  <si>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</si>
  <si>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</si>
  <si>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</si>
  <si>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</si>
  <si>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</si>
  <si>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</si>
  <si>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</si>
  <si>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</si>
  <si>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</si>
  <si>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</si>
  <si>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</si>
  <si>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</si>
  <si>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</si>
  <si>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</si>
  <si>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</si>
  <si>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</si>
  <si>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</si>
  <si>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</si>
  <si>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</si>
  <si>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</si>
  <si>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</si>
  <si>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</si>
  <si>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</si>
  <si>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</si>
  <si>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</si>
  <si>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</si>
  <si>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</si>
  <si>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</si>
  <si>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</si>
  <si>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</si>
  <si>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</si>
  <si>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</si>
  <si>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</si>
  <si>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</si>
  <si>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</si>
  <si>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</si>
  <si>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</si>
  <si>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</si>
  <si>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</si>
  <si>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</si>
  <si>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</si>
  <si>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</si>
  <si>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</si>
  <si>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</si>
  <si>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</si>
  <si>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</si>
  <si>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</si>
  <si>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</si>
  <si>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</si>
  <si>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</si>
  <si>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</si>
  <si>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</si>
  <si>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</si>
  <si>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</si>
  <si>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</si>
  <si>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</si>
  <si>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</si>
  <si>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</si>
  <si>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</si>
  <si>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</si>
  <si>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</si>
  <si>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</si>
  <si>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</si>
  <si>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</si>
  <si>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</si>
  <si>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</si>
  <si>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</si>
  <si>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</si>
  <si>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</si>
  <si>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</si>
  <si>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</si>
  <si>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</si>
  <si>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</si>
  <si>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</si>
  <si>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</si>
  <si>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</si>
  <si>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</si>
  <si>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</si>
  <si>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</si>
  <si>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</si>
  <si>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</si>
  <si>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</si>
  <si>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</si>
  <si>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</si>
  <si>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</si>
  <si>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</si>
  <si>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</si>
  <si>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</si>
  <si>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</si>
  <si>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</si>
  <si>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</si>
  <si>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</si>
  <si>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</si>
  <si>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</si>
  <si>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</si>
  <si>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</si>
  <si>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</si>
  <si>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</si>
  <si>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</si>
  <si>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</si>
  <si>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</si>
  <si>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</si>
  <si>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</si>
  <si>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</si>
  <si>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</si>
  <si>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</si>
  <si>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</si>
  <si>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</si>
  <si>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</si>
  <si>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</si>
  <si>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</si>
  <si>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</si>
  <si>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</si>
  <si>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</si>
  <si>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</si>
  <si>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</si>
  <si>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</si>
  <si>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</si>
  <si>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</si>
  <si>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</si>
  <si>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</si>
  <si>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</si>
  <si>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</si>
  <si>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</si>
  <si>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</si>
  <si>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</si>
  <si>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</si>
  <si>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</si>
  <si>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</si>
  <si>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</si>
  <si>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</si>
  <si>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</si>
  <si>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</si>
  <si>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</si>
  <si>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</si>
  <si>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</si>
  <si>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</si>
  <si>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</si>
  <si>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</si>
  <si>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</si>
  <si>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</si>
  <si>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</si>
  <si>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</si>
  <si>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</si>
  <si>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</si>
  <si>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</si>
  <si>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</si>
  <si>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</si>
  <si>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</si>
  <si>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</si>
  <si>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</si>
  <si>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</si>
  <si>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</si>
  <si>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</si>
  <si>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</si>
  <si>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</si>
  <si>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</si>
  <si>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</si>
  <si>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</si>
  <si>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</si>
  <si>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</si>
  <si>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</si>
  <si>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</si>
  <si>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</si>
  <si>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</si>
  <si>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</si>
  <si>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</si>
  <si>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</si>
  <si>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</si>
  <si>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</si>
  <si>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</si>
  <si>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</si>
  <si>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</si>
  <si>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</si>
  <si>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</si>
  <si>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</si>
  <si>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</si>
  <si>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</si>
  <si>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</si>
  <si>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</si>
  <si>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</si>
  <si>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</si>
  <si>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</si>
  <si>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</si>
  <si>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</si>
  <si>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</si>
  <si>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</si>
  <si>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</si>
  <si>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</si>
  <si>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</si>
  <si>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</si>
  <si>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</si>
  <si>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</si>
  <si>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</si>
  <si>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</si>
  <si>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</si>
  <si>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</si>
  <si>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</si>
  <si>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</si>
  <si>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</si>
  <si>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</si>
  <si>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</si>
  <si>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</si>
  <si>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</si>
  <si>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</si>
  <si>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</si>
  <si>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</si>
  <si>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</si>
  <si>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</si>
  <si>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</si>
  <si>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</si>
  <si>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</si>
  <si>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</si>
  <si>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</si>
  <si>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</si>
  <si>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</si>
  <si>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</si>
  <si>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</si>
  <si>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</si>
  <si>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</si>
  <si>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</si>
  <si>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</si>
  <si>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</si>
  <si>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</si>
  <si>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</si>
  <si>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</si>
  <si>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</si>
  <si>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</si>
  <si>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</si>
  <si>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</si>
  <si>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</si>
  <si>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</si>
  <si>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</si>
  <si>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</si>
  <si>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</si>
  <si>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</si>
  <si>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</si>
  <si>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</si>
  <si>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</si>
  <si>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</si>
  <si>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</si>
  <si>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</si>
  <si>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</si>
  <si>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</si>
  <si>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</si>
  <si>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</si>
  <si>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</si>
  <si>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</si>
  <si>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</si>
  <si>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</si>
  <si>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</si>
  <si>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</si>
  <si>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</si>
  <si>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</si>
  <si>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</si>
  <si>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</si>
  <si>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</si>
  <si>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</si>
  <si>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</si>
  <si>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</si>
  <si>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</si>
  <si>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</si>
  <si>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</si>
  <si>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</si>
  <si>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</si>
  <si>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</si>
  <si>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</si>
  <si>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</si>
  <si>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</si>
  <si>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</si>
  <si>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</si>
  <si>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</si>
  <si>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</si>
  <si>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</si>
  <si>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</si>
  <si>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</si>
  <si>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</si>
  <si>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</si>
  <si>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</si>
  <si>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</si>
  <si>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</si>
  <si>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</si>
  <si>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</si>
  <si>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</si>
  <si>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</si>
  <si>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</si>
  <si>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</si>
  <si>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</si>
  <si>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</si>
  <si>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</si>
  <si>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</si>
  <si>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</si>
  <si>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</si>
  <si>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</si>
  <si>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</si>
  <si>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</si>
  <si>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</si>
  <si>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</si>
  <si>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</si>
  <si>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</si>
  <si>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</si>
  <si>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</si>
  <si>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</si>
  <si>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</si>
  <si>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</si>
  <si>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</si>
  <si>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</si>
  <si>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</si>
  <si>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</si>
  <si>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</si>
  <si>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</si>
  <si>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</si>
  <si>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</si>
  <si>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</si>
  <si>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</si>
  <si>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</si>
  <si>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</si>
  <si>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</si>
  <si>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</si>
  <si>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</si>
  <si>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</si>
  <si>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</si>
  <si>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</si>
  <si>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</si>
  <si>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</si>
  <si>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</si>
  <si>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</si>
  <si>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</si>
  <si>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</si>
  <si>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</si>
  <si>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</si>
  <si>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</si>
  <si>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</si>
  <si>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</si>
  <si>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</si>
  <si>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</si>
  <si>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</si>
  <si>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</si>
  <si>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</si>
  <si>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</si>
  <si>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</si>
  <si>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</si>
  <si>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</si>
  <si>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</si>
  <si>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</si>
  <si>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</si>
  <si>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</si>
  <si>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</si>
  <si>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</si>
  <si>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</si>
  <si>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</si>
  <si>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</si>
  <si>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</si>
  <si>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</si>
  <si>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</si>
  <si>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</si>
  <si>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</si>
  <si>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</si>
  <si>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</si>
  <si>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</si>
  <si>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</si>
  <si>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</si>
  <si>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</si>
  <si>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</si>
  <si>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</si>
  <si>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</si>
  <si>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</si>
  <si>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</si>
  <si>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</si>
  <si>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</si>
  <si>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</si>
  <si>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</si>
  <si>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</si>
  <si>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</si>
  <si>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</si>
  <si>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</si>
  <si>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</si>
  <si>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</si>
  <si>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</si>
  <si>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</si>
  <si>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</si>
  <si>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</si>
  <si>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</si>
  <si>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</si>
  <si>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</si>
  <si>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</si>
  <si>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</si>
  <si>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</si>
  <si>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</si>
  <si>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</si>
  <si>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</si>
  <si>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</si>
  <si>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</si>
  <si>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</si>
  <si>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</si>
  <si>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</si>
  <si>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</si>
  <si>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</si>
  <si>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</si>
  <si>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</si>
  <si>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</si>
  <si>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</si>
  <si>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</si>
  <si>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</si>
  <si>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</si>
  <si>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</si>
  <si>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</si>
  <si>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</si>
  <si>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</si>
  <si>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</si>
  <si>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</si>
  <si>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</si>
  <si>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</si>
  <si>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</si>
  <si>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</si>
  <si>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</si>
  <si>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</si>
  <si>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</si>
  <si>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</si>
  <si>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</si>
  <si>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</si>
  <si>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</si>
  <si>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</si>
  <si>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</si>
  <si>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</si>
  <si>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</si>
  <si>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</si>
  <si>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</si>
  <si>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</si>
  <si>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</si>
  <si>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</si>
  <si>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</si>
  <si>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</si>
  <si>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</si>
  <si>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</si>
  <si>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</si>
  <si>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</si>
  <si>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</si>
  <si>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</si>
  <si>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</si>
  <si>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</si>
  <si>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</si>
  <si>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</si>
  <si>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</si>
  <si>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</si>
  <si>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</si>
  <si>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</si>
  <si>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</si>
  <si>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</si>
  <si>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</si>
  <si>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</si>
  <si>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</si>
  <si>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</si>
  <si>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</si>
  <si>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</si>
  <si>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</si>
  <si>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</si>
  <si>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</si>
  <si>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</si>
  <si>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</si>
  <si>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</si>
  <si>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</si>
  <si>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</si>
  <si>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</si>
  <si>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</si>
  <si>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</si>
  <si>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</si>
  <si>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</si>
  <si>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</si>
  <si>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</si>
  <si>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</si>
  <si>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</si>
  <si>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</si>
  <si>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</si>
  <si>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</si>
  <si>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</si>
  <si>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</si>
  <si>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</si>
  <si>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</si>
  <si>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</si>
  <si>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</si>
  <si>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</si>
  <si>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</si>
  <si>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</si>
  <si>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</si>
  <si>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</si>
  <si>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</si>
  <si>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</si>
  <si>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</si>
  <si>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</si>
  <si>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</si>
  <si>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</si>
  <si>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</si>
  <si>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</si>
  <si>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</si>
  <si>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</si>
  <si>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</si>
  <si>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</si>
  <si>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</si>
  <si>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</si>
  <si>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</si>
  <si>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</si>
  <si>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</si>
  <si>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</si>
  <si>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</si>
  <si>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</si>
  <si>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</si>
  <si>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</si>
  <si>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</si>
  <si>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</si>
  <si>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</si>
  <si>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</si>
  <si>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</si>
  <si>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</si>
  <si>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</si>
  <si>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</si>
  <si>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</si>
  <si>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</si>
  <si>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</si>
  <si>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</si>
  <si>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</si>
  <si>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</si>
  <si>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</si>
  <si>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</si>
  <si>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</si>
  <si>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</si>
  <si>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</si>
  <si>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</si>
  <si>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</si>
  <si>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</si>
  <si>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</si>
  <si>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</si>
  <si>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</si>
  <si>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</si>
  <si>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</si>
  <si>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</si>
  <si>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</si>
  <si>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</si>
  <si>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</si>
  <si>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</si>
  <si>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</si>
  <si>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</si>
  <si>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</si>
  <si>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</si>
  <si>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</si>
  <si>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</si>
  <si>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</si>
  <si>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</si>
  <si>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</si>
  <si>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</si>
  <si>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</si>
  <si>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</si>
  <si>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</si>
  <si>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</si>
  <si>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</si>
  <si>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</si>
  <si>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</si>
  <si>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</si>
  <si>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</si>
  <si>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</si>
  <si>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</si>
  <si>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</si>
  <si>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</si>
  <si>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</si>
  <si>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</si>
  <si>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</si>
  <si>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</si>
  <si>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</si>
  <si>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</si>
  <si>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</si>
  <si>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</si>
  <si>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</si>
  <si>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</si>
  <si>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</si>
  <si>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</si>
  <si>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</si>
  <si>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</si>
  <si>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</si>
  <si>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</si>
  <si>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</si>
  <si>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</si>
  <si>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</si>
  <si>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</si>
  <si>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</si>
  <si>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</si>
  <si>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</si>
  <si>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</si>
  <si>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</si>
  <si>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</si>
  <si>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</si>
  <si>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</si>
  <si>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</si>
  <si>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</si>
  <si>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</si>
  <si>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</si>
  <si>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</si>
  <si>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</si>
  <si>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</si>
  <si>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</si>
  <si>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</si>
  <si>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</si>
  <si>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</si>
  <si>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</si>
  <si>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</si>
  <si>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</si>
  <si>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</si>
  <si>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</si>
  <si>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</si>
  <si>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</si>
  <si>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</si>
  <si>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</si>
  <si>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</si>
  <si>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</si>
  <si>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</si>
  <si>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</si>
  <si>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</si>
  <si>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</si>
  <si>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</si>
  <si>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</si>
  <si>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</si>
  <si>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</si>
  <si>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</si>
  <si>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</si>
  <si>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</si>
  <si>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</si>
  <si>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</si>
  <si>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</si>
  <si>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</si>
  <si>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</si>
  <si>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</si>
  <si>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</si>
  <si>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</si>
  <si>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</si>
  <si>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</si>
  <si>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</si>
  <si>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</si>
  <si>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</si>
  <si>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</si>
  <si>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</si>
  <si>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</si>
  <si>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</si>
  <si>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</si>
  <si>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</si>
  <si>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</si>
  <si>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</si>
  <si>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</si>
  <si>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</si>
  <si>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</si>
  <si>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</si>
  <si>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</si>
  <si>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</si>
  <si>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</si>
  <si>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</si>
  <si>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</si>
  <si>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</si>
  <si>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</si>
  <si>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</si>
  <si>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</si>
  <si>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</si>
  <si>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</si>
  <si>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</si>
  <si>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</si>
  <si>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</si>
  <si>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</si>
  <si>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</si>
  <si>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</si>
  <si>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</si>
  <si>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</si>
  <si>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</si>
  <si>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</si>
  <si>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</si>
  <si>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</si>
  <si>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</si>
  <si>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</si>
  <si>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</si>
  <si>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</si>
  <si>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</si>
  <si>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</si>
  <si>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</si>
  <si>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</si>
  <si>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</si>
  <si>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</si>
  <si>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</si>
  <si>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</si>
  <si>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</si>
  <si>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</si>
  <si>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</si>
  <si>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</si>
  <si>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</si>
  <si>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</si>
  <si>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</si>
  <si>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</si>
  <si>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</si>
  <si>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</si>
  <si>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</si>
  <si>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</si>
  <si>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</si>
  <si>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</si>
  <si>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</si>
  <si>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</si>
  <si>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</si>
  <si>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</si>
  <si>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</si>
  <si>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</si>
  <si>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</si>
  <si>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</si>
  <si>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</si>
  <si>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</si>
  <si>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</si>
  <si>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</si>
  <si>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</si>
  <si>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</si>
  <si>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</si>
  <si>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</si>
  <si>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</si>
  <si>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</si>
  <si>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</si>
  <si>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</si>
  <si>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</si>
  <si>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</si>
  <si>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</si>
  <si>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</si>
  <si>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</si>
  <si>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</si>
  <si>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</si>
  <si>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</si>
  <si>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</si>
  <si>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</si>
  <si>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</si>
  <si>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</si>
  <si>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</si>
  <si>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</si>
  <si>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</si>
  <si>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</si>
  <si>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</si>
  <si>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</si>
  <si>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</si>
  <si>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</si>
  <si>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</si>
  <si>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</si>
  <si>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</si>
  <si>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</si>
  <si>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</si>
  <si>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</si>
  <si>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</si>
  <si>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</si>
  <si>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</si>
  <si>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</si>
  <si>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</si>
  <si>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</si>
  <si>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</si>
  <si>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</si>
  <si>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</si>
  <si>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</si>
  <si>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</si>
  <si>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</si>
  <si>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</si>
  <si>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</si>
  <si>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</si>
  <si>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</si>
  <si>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</si>
  <si>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</si>
  <si>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</si>
  <si>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</si>
  <si>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</si>
  <si>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</si>
  <si>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</si>
  <si>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</si>
  <si>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</si>
  <si>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</si>
  <si>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</si>
  <si>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</si>
  <si>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</si>
  <si>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</si>
  <si>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</si>
  <si>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</si>
  <si>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</si>
  <si>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</si>
  <si>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</si>
  <si>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</si>
  <si>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</si>
  <si>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</si>
  <si>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</si>
  <si>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</si>
  <si>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</si>
  <si>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</si>
  <si>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</si>
  <si>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</si>
  <si>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</si>
  <si>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</si>
  <si>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</si>
  <si>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</si>
  <si>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</si>
  <si>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</si>
  <si>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</si>
  <si>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</si>
  <si>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</si>
  <si>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</si>
  <si>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</si>
  <si>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</si>
  <si>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</si>
  <si>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</si>
  <si>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</si>
  <si>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</si>
  <si>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</si>
  <si>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</si>
  <si>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</si>
  <si>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</si>
  <si>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</si>
  <si>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</si>
  <si>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</si>
  <si>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</si>
  <si>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</si>
  <si>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</si>
  <si>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</si>
  <si>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</si>
  <si>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</si>
  <si>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</si>
  <si>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</si>
  <si>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</si>
  <si>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</si>
  <si>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</si>
  <si>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</si>
  <si>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</si>
  <si>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</si>
  <si>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</si>
  <si>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</si>
  <si>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</si>
  <si>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</si>
  <si>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</si>
  <si>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</si>
  <si>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</si>
  <si>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</si>
  <si>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</si>
  <si>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</si>
  <si>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</si>
  <si>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</si>
  <si>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</si>
  <si>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</si>
  <si>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</si>
  <si>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</si>
  <si>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</si>
  <si>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</si>
  <si>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</si>
  <si>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</si>
  <si>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</si>
  <si>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</si>
  <si>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</si>
  <si>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</si>
  <si>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</si>
  <si>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</si>
  <si>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</si>
  <si>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</si>
  <si>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</si>
  <si>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</si>
  <si>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</si>
  <si>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</si>
  <si>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</si>
  <si>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</si>
  <si>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</si>
  <si>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</si>
  <si>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</si>
  <si>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</si>
  <si>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</si>
  <si>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</si>
  <si>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</si>
  <si>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</si>
  <si>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</si>
  <si>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</si>
  <si>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</si>
  <si>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</si>
  <si>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</si>
  <si>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</si>
  <si>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</si>
  <si>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</si>
  <si>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</si>
  <si>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</si>
  <si>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</si>
  <si>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</si>
  <si>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</si>
  <si>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</si>
  <si>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</si>
  <si>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</si>
  <si>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</si>
  <si>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</si>
  <si>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</si>
  <si>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</si>
  <si>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</si>
  <si>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</si>
  <si>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</si>
  <si>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</si>
  <si>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</si>
  <si>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</si>
  <si>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</si>
  <si>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</si>
  <si>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</si>
  <si>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</si>
  <si>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</si>
  <si>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</si>
  <si>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</si>
  <si>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</si>
  <si>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</si>
  <si>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</si>
  <si>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</si>
  <si>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</si>
  <si>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</si>
  <si>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</si>
  <si>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</si>
  <si>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</si>
  <si>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</si>
  <si>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</si>
  <si>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</si>
  <si>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</si>
  <si>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</si>
  <si>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</si>
  <si>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</si>
  <si>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</si>
  <si>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</si>
  <si>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</si>
  <si>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</si>
  <si>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</si>
  <si>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</si>
  <si>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</si>
  <si>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</si>
  <si>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</si>
  <si>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</si>
  <si>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</si>
  <si>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</si>
  <si>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</si>
  <si>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</si>
  <si>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</si>
  <si>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</si>
  <si>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</si>
  <si>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</si>
  <si>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</si>
  <si>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</si>
  <si>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</si>
  <si>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</si>
  <si>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</si>
  <si>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</si>
  <si>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</si>
  <si>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</si>
  <si>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</si>
  <si>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</si>
  <si>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</si>
  <si>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</si>
  <si>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</si>
  <si>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</si>
  <si>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</si>
  <si>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</si>
  <si>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</si>
  <si>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</si>
  <si>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</si>
  <si>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</si>
  <si>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</si>
  <si>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</si>
  <si>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</si>
  <si>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</si>
  <si>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</si>
  <si>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</si>
  <si>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</si>
  <si>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</si>
  <si>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</si>
  <si>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</si>
  <si>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</si>
  <si>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</si>
  <si>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</si>
  <si>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</si>
  <si>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</si>
  <si>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</si>
  <si>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</si>
  <si>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</si>
  <si>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</si>
  <si>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</si>
  <si>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</si>
  <si>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</si>
  <si>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</si>
  <si>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</si>
  <si>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</si>
  <si>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</si>
  <si>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</si>
  <si>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</si>
  <si>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</si>
  <si>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</si>
  <si>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</si>
  <si>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</si>
  <si>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</si>
  <si>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</si>
  <si>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</si>
  <si>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</si>
  <si>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</si>
  <si>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</si>
  <si>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</si>
  <si>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</si>
  <si>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</si>
  <si>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</si>
  <si>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</si>
  <si>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</si>
  <si>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</si>
  <si>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</si>
  <si>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</si>
  <si>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</si>
  <si>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</si>
  <si>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</si>
  <si>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</si>
  <si>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</si>
  <si>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</si>
  <si>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</si>
  <si>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</si>
  <si>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</si>
  <si>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</si>
  <si>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</si>
  <si>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</si>
  <si>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</si>
  <si>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</si>
  <si>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</si>
  <si>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</si>
  <si>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</si>
  <si>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</si>
  <si>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</si>
  <si>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</si>
  <si>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</si>
  <si>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</si>
  <si>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</si>
  <si>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</si>
  <si>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</si>
  <si>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</si>
  <si>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</si>
  <si>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</si>
  <si>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</si>
  <si>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</si>
  <si>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</si>
  <si>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</si>
  <si>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</si>
  <si>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</si>
  <si>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</si>
  <si>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</si>
  <si>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</si>
  <si>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</si>
  <si>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</si>
  <si>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</si>
  <si>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</si>
  <si>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</si>
  <si>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</si>
  <si>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</si>
  <si>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</si>
  <si>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</si>
  <si>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</si>
  <si>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</si>
  <si>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</si>
  <si>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</si>
  <si>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</si>
  <si>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</si>
  <si>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</si>
  <si>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</si>
  <si>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</si>
  <si>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</si>
  <si>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</si>
  <si>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</si>
  <si>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</si>
  <si>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</si>
  <si>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</si>
  <si>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</si>
  <si>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</si>
  <si>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</si>
  <si>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</si>
  <si>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</si>
  <si>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</si>
  <si>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</si>
  <si>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</si>
  <si>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</si>
  <si>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</si>
  <si>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</si>
  <si>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</si>
  <si>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</si>
  <si>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</si>
  <si>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</si>
  <si>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</si>
  <si>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</si>
  <si>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</si>
  <si>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</si>
  <si>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</si>
  <si>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</si>
  <si>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</si>
  <si>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</si>
  <si>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</si>
  <si>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</si>
  <si>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</si>
  <si>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</si>
  <si>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</si>
  <si>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</si>
  <si>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</si>
  <si>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</si>
  <si>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</si>
  <si>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</si>
  <si>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</si>
  <si>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</si>
  <si>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</si>
  <si>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</si>
  <si>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</si>
  <si>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</si>
  <si>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</si>
  <si>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</si>
  <si>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</si>
  <si>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</si>
  <si>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</si>
  <si>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</si>
  <si>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</si>
  <si>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</si>
  <si>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</si>
  <si>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</si>
  <si>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</si>
  <si>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</si>
  <si>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</si>
  <si>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</si>
  <si>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</si>
  <si>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</si>
  <si>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</si>
  <si>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</si>
  <si>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</si>
  <si>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</si>
  <si>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</si>
  <si>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</si>
  <si>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</si>
  <si>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</si>
  <si>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</si>
  <si>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</si>
  <si>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</si>
  <si>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</si>
  <si>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</si>
  <si>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</si>
  <si>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</si>
  <si>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</si>
  <si>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</si>
  <si>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</si>
  <si>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</si>
  <si>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</si>
  <si>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</si>
  <si>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</si>
  <si>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</si>
  <si>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</si>
  <si>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</si>
  <si>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</si>
  <si>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</si>
  <si>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</si>
  <si>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</si>
  <si>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</si>
  <si>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</si>
  <si>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</si>
  <si>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</si>
  <si>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</si>
  <si>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</si>
  <si>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</si>
  <si>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</si>
  <si>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</si>
  <si>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</si>
  <si>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</si>
  <si>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</si>
  <si>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</si>
  <si>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</si>
  <si>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</si>
  <si>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</si>
  <si>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</si>
  <si>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</si>
  <si>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</si>
  <si>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</si>
  <si>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</si>
  <si>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</si>
  <si>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</si>
  <si>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</si>
  <si>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</si>
  <si>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</si>
  <si>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</si>
  <si>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</si>
  <si>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</si>
  <si>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</si>
  <si>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</si>
  <si>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</si>
  <si>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</si>
  <si>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</si>
  <si>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</si>
  <si>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</si>
  <si>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</si>
  <si>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</si>
  <si>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</si>
  <si>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</si>
  <si>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</si>
  <si>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</si>
  <si>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</si>
  <si>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</si>
  <si>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</si>
  <si>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</si>
  <si>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</si>
  <si>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</si>
  <si>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</si>
  <si>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</si>
  <si>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</si>
  <si>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</si>
  <si>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</si>
  <si>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</si>
  <si>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</si>
  <si>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</si>
  <si>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</si>
  <si>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</si>
  <si>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</si>
  <si>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</si>
  <si>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</si>
  <si>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</si>
  <si>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</si>
  <si>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</si>
  <si>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</si>
  <si>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</si>
  <si>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</si>
  <si>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</si>
  <si>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</si>
  <si>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</si>
  <si>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</si>
  <si>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</si>
  <si>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</si>
  <si>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</si>
  <si>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</si>
  <si>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</si>
  <si>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</si>
  <si>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</si>
  <si>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</si>
  <si>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</si>
  <si>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</si>
  <si>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</si>
  <si>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</si>
  <si>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</si>
  <si>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</si>
  <si>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</si>
  <si>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</si>
  <si>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</si>
  <si>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</si>
  <si>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</si>
  <si>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</si>
  <si>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</si>
  <si>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</si>
  <si>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</si>
  <si>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</si>
  <si>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</si>
  <si>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</si>
  <si>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</si>
  <si>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</si>
  <si>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</si>
  <si>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</si>
  <si>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</si>
  <si>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</si>
  <si>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</si>
  <si>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</si>
  <si>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</si>
  <si>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</si>
  <si>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</si>
  <si>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</si>
  <si>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</si>
  <si>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</si>
  <si>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</si>
  <si>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</si>
  <si>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</si>
  <si>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</si>
  <si>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</si>
  <si>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</si>
  <si>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</si>
  <si>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</si>
  <si>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</si>
  <si>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</si>
  <si>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</si>
  <si>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</si>
  <si>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</si>
  <si>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</si>
  <si>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</si>
  <si>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</si>
  <si>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</si>
  <si>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</si>
  <si>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</si>
  <si>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</si>
  <si>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</si>
  <si>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</si>
  <si>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</si>
  <si>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</si>
  <si>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</si>
  <si>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</si>
  <si>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</si>
  <si>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</si>
  <si>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</si>
  <si>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</si>
  <si>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</si>
  <si>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</si>
  <si>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</si>
  <si>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</si>
  <si>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</si>
  <si>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</si>
  <si>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</si>
  <si>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</si>
  <si>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</si>
  <si>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</si>
  <si>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</si>
  <si>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</si>
  <si>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</si>
  <si>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</si>
  <si>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</si>
  <si>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</si>
  <si>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</si>
  <si>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</si>
  <si>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</si>
  <si>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</si>
  <si>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</si>
  <si>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</si>
  <si>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</si>
  <si>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</si>
  <si>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</si>
  <si>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</si>
  <si>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</si>
  <si>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</si>
  <si>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</si>
  <si>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</si>
  <si>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</si>
  <si>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</si>
  <si>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</si>
  <si>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</si>
  <si>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</si>
  <si>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</si>
  <si>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</si>
  <si>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</si>
  <si>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</si>
  <si>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</si>
  <si>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</si>
  <si>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</si>
  <si>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</si>
  <si>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</si>
  <si>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</si>
  <si>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</si>
  <si>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</si>
  <si>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</si>
  <si>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</si>
  <si>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</si>
  <si>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</si>
  <si>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</si>
  <si>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</si>
  <si>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</si>
  <si>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</si>
  <si>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</si>
  <si>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</si>
  <si>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</si>
  <si>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</si>
  <si>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</si>
  <si>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</si>
  <si>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</si>
  <si>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</si>
  <si>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</si>
  <si>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</si>
  <si>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</si>
  <si>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</si>
  <si>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</si>
  <si>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</si>
  <si>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</si>
  <si>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</si>
  <si>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</si>
  <si>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</si>
  <si>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</si>
  <si>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</si>
  <si>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</si>
  <si>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</si>
  <si>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</si>
  <si>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</si>
  <si>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</si>
  <si>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</si>
  <si>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</si>
  <si>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</si>
  <si>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</si>
  <si>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</si>
  <si>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</si>
  <si>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</si>
  <si>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</si>
  <si>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</si>
  <si>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</si>
  <si>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</si>
  <si>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</si>
  <si>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</si>
  <si>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</si>
  <si>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</si>
  <si>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</si>
  <si>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</si>
  <si>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</si>
  <si>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</si>
  <si>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</si>
  <si>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</si>
  <si>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</si>
  <si>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</si>
  <si>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</si>
  <si>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</si>
  <si>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</si>
  <si>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</si>
  <si>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</si>
  <si>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</si>
  <si>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</si>
  <si>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</si>
  <si>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</si>
  <si>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</si>
  <si>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</si>
  <si>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</si>
  <si>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</si>
  <si>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</si>
  <si>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</si>
  <si>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</si>
  <si>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</si>
  <si>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</si>
  <si>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</si>
  <si>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</si>
  <si>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</si>
  <si>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</si>
  <si>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</si>
  <si>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</si>
  <si>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</si>
  <si>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</si>
  <si>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</si>
  <si>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</si>
  <si>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</si>
  <si>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</si>
  <si>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</si>
  <si>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</si>
  <si>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</si>
  <si>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</si>
  <si>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</si>
  <si>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</si>
  <si>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</si>
  <si>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</si>
  <si>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</si>
  <si>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</si>
  <si>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</si>
  <si>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</si>
  <si>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</si>
  <si>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</si>
  <si>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</si>
  <si>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</si>
  <si>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</si>
  <si>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</si>
  <si>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</si>
  <si>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</si>
  <si>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</si>
  <si>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</si>
  <si>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</si>
  <si>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</si>
  <si>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</si>
  <si>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</si>
  <si>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</si>
  <si>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</si>
  <si>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</si>
  <si>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</si>
  <si>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</si>
  <si>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</si>
  <si>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</si>
  <si>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</si>
  <si>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</si>
  <si>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</si>
  <si>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</si>
  <si>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</si>
  <si>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</si>
  <si>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</si>
  <si>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</si>
  <si>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</si>
  <si>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</si>
  <si>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</si>
  <si>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</si>
  <si>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</si>
  <si>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</si>
  <si>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</si>
  <si>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</si>
  <si>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</si>
  <si>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</si>
  <si>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</si>
  <si>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</si>
  <si>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</si>
  <si>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</si>
  <si>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</si>
  <si>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</si>
  <si>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</si>
  <si>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</si>
  <si>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</si>
  <si>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</si>
  <si>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</si>
  <si>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</si>
  <si>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</si>
  <si>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</si>
  <si>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</si>
  <si>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</si>
  <si>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</si>
  <si>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</si>
  <si>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</si>
  <si>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</si>
  <si>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</si>
  <si>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</si>
  <si>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</si>
  <si>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</si>
  <si>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</si>
  <si>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</si>
  <si>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</si>
  <si>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</si>
  <si>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</si>
  <si>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</si>
  <si>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</si>
  <si>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</si>
  <si>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</si>
  <si>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</si>
  <si>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</si>
  <si>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</si>
  <si>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</si>
  <si>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</si>
  <si>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</si>
  <si>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</si>
  <si>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</si>
  <si>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</si>
  <si>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</si>
  <si>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</si>
  <si>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</si>
  <si>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</si>
  <si>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</si>
  <si>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</si>
  <si>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</si>
  <si>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</si>
  <si>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</si>
  <si>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</si>
  <si>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</si>
  <si>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</si>
  <si>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</si>
  <si>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</si>
  <si>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</si>
  <si>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</si>
  <si>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</si>
  <si>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</si>
  <si>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</si>
  <si>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</si>
  <si>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</si>
  <si>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</si>
  <si>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</si>
  <si>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</si>
  <si>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</si>
  <si>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</si>
  <si>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</si>
  <si>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</si>
  <si>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</si>
  <si>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</si>
  <si>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</si>
  <si>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</si>
  <si>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</si>
  <si>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</si>
  <si>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</si>
  <si>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</si>
  <si>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</si>
  <si>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</si>
  <si>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</si>
  <si>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</si>
  <si>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</si>
  <si>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</si>
  <si>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</si>
  <si>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</si>
  <si>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</si>
  <si>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</si>
  <si>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</si>
  <si>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</si>
  <si>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</si>
  <si>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</si>
  <si>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</si>
  <si>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</si>
  <si>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</si>
  <si>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</si>
  <si>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</si>
  <si>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</si>
  <si>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</si>
  <si>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</si>
  <si>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</si>
  <si>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</si>
  <si>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</si>
  <si>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</si>
  <si>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</si>
  <si>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</si>
  <si>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</si>
  <si>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</si>
  <si>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</si>
  <si>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</si>
  <si>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</si>
  <si>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</si>
  <si>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</si>
  <si>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</si>
  <si>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</si>
  <si>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</si>
  <si>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</si>
  <si>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</si>
  <si>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</si>
  <si>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</si>
  <si>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</si>
  <si>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</si>
  <si>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</si>
  <si>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</si>
  <si>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</si>
  <si>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</si>
  <si>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</si>
  <si>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</si>
  <si>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</si>
  <si>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</si>
  <si>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</si>
  <si>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</si>
  <si>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</si>
  <si>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</si>
  <si>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</si>
  <si>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</si>
  <si>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</si>
  <si>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</si>
  <si>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</si>
  <si>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</si>
  <si>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</si>
  <si>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</si>
  <si>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</si>
  <si>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</si>
  <si>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</si>
  <si>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</si>
  <si>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</si>
  <si>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</si>
  <si>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</si>
  <si>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</si>
  <si>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</si>
  <si>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</si>
  <si>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</si>
  <si>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</si>
  <si>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</si>
  <si>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</si>
  <si>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</si>
  <si>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</si>
  <si>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</si>
  <si>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</si>
  <si>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</si>
  <si>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</si>
  <si>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</si>
  <si>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</si>
  <si>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</si>
  <si>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</si>
  <si>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</si>
  <si>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</si>
  <si>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</si>
  <si>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</si>
  <si>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</si>
  <si>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</si>
  <si>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</si>
  <si>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</si>
  <si>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</si>
  <si>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</si>
  <si>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</si>
  <si>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</si>
  <si>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</si>
  <si>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</si>
  <si>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</si>
  <si>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</si>
  <si>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</si>
  <si>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</si>
  <si>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</si>
  <si>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</si>
  <si>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</si>
  <si>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</si>
  <si>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</si>
  <si>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</si>
  <si>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</si>
  <si>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</si>
  <si>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</si>
  <si>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</si>
  <si>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</si>
  <si>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</si>
  <si>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</si>
  <si>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</si>
  <si>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</si>
  <si>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</si>
  <si>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</si>
  <si>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</si>
  <si>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</si>
  <si>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</si>
  <si>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</si>
  <si>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</si>
  <si>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</si>
  <si>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</si>
  <si>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</si>
  <si>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</si>
  <si>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</si>
  <si>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</si>
  <si>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</si>
  <si>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</si>
  <si>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</si>
  <si>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</si>
  <si>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</si>
  <si>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</si>
  <si>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</si>
  <si>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</si>
  <si>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</si>
  <si>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</si>
  <si>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2021-11-3</t>
  </si>
  <si>
    <t>Huellas y sonrisa de los niños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</si>
  <si>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</si>
  <si>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056</t>
  </si>
  <si>
    <t xml:space="preserve">Fundación Isla Korea </t>
  </si>
  <si>
    <t>0151</t>
  </si>
  <si>
    <t>0176</t>
  </si>
  <si>
    <t>0190</t>
  </si>
  <si>
    <t>244</t>
  </si>
  <si>
    <t>085</t>
  </si>
  <si>
    <t>165</t>
  </si>
  <si>
    <t>189</t>
  </si>
  <si>
    <t>055</t>
  </si>
  <si>
    <t>120</t>
  </si>
  <si>
    <t>012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</si>
  <si>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</si>
  <si>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Brindar seguimiento nutricional a los niños y niñas de los grados de transicision y basica primaria perteneciente al programa de alimentación escolar PAE. </t>
  </si>
  <si>
    <t xml:space="preserve">prestar los servicios en      hogares      comunitarios de bienestar familiar
FAMI.
</t>
  </si>
  <si>
    <t>Brindar atencion a primera infancia</t>
  </si>
  <si>
    <t xml:space="preserve">prestar los servicios de   atencion a niños, niñas y mujeres gestante
s
</t>
  </si>
  <si>
    <t>Cualificacion a los hogares comunitarios de binestar familiar</t>
  </si>
  <si>
    <t>Brindar atención a niños y niñas  de 6 meses hasta los 6 años en el jardin comunitario suan</t>
  </si>
  <si>
    <t>350-2020</t>
  </si>
  <si>
    <t>332-2020</t>
  </si>
  <si>
    <t>315-2020</t>
  </si>
  <si>
    <t>Prestar los servicios para la atención a la primera infancia en el servicio de hogar  comunitario de bienestar familiar – HCB TRADICIONAL,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</si>
  <si>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el servicio de hogar de bienestar comunitario familia mujer e infancia – HCB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</si>
  <si>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atenciòn integral   a los servicios de HCB TRADICIONAL,FAMI,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 </t>
  </si>
  <si>
    <t>Nuris Judith Rivera Calvo</t>
  </si>
  <si>
    <t>Nuris Rivera Calvo</t>
  </si>
  <si>
    <t>CR. 26 C #27B-39</t>
  </si>
  <si>
    <t>3329058</t>
  </si>
  <si>
    <t>fundacionproyectardelacosta@hotmail.com</t>
  </si>
  <si>
    <t xml:space="preserve">huellas y sonrisa de los niños </t>
  </si>
  <si>
    <t xml:space="preserve">CENTRO EDUCATIVO SAN CARLOS </t>
  </si>
  <si>
    <t>013</t>
  </si>
  <si>
    <t>037</t>
  </si>
  <si>
    <t>071</t>
  </si>
  <si>
    <t>090</t>
  </si>
  <si>
    <t>0124</t>
  </si>
  <si>
    <t>001</t>
  </si>
  <si>
    <t>Servicios para el desarrollo de  procesos transversales  de formación, orientación y acompañamientos tomando  como referentes los programas de primera infancia (manuales operativos y lineamientos técnicos) adaptándolos a los niveles de preescolar dirigido a los niños, niñas y su núcleo familiar del centro educativo instituto  san Carlos,  utilizando como estrategias pedagógicas, el juego , el arte, la literatura y la exploración del medio, además ejecutó talleres-teóricos prácticos sobre higiene corporal y uso aprovechamiento del tiempo libre, estilos de vida saludable, maltrato  infantil, convivencia escolar y fortalecimiento de vínculos afectivos</t>
  </si>
  <si>
    <t xml:space="preserve">Servicios para el desarrollo de  procesos transversales  de formación, orientación y acompañamientos tomando  como referentes los programas de primera infancia (manuales operativos y lineamientos técnicos) adaptándolos a los niveles de preescolar dirigido a los niños, niñas y su núcleo familiar del centro educativo instituto  san Carlos,  utilizando como estrategias pedagógicas, el juego , el arte, la literatura y la exploración del medio, además ejecutó talleres-teóricos prácticos sobre higiene corporal y uso aprovechamiento del tiempo libre, estilos de vida saludable, maltrato  infantil, convivencia escolar y fortalecimiento de vínculos afectivos </t>
  </si>
  <si>
    <t xml:space="preserve">Servicios para el desarrollo de  procesos transversales  de formación, orientación y acompañamientos tomando  como referentes los programas de primera infancia (manuales operativos y lineamientos técnicos) adaptándolos a los niveles de preescolar dirigido a los niños, niñas y su núcleo familiar del centro educativo instituto  san Carlos,  utilizando como estrategias pedagógicas, el juego , el arte, la literatura y la exploración del medio, además ejecutó talleres-teóricos prácticos sobre higiene corporal y uso aprovechamiento del tiempo libre, estilos de vida saludable, maltrato  infantil, convivencia escolar y fortalecimiento de vínculos afectivos 
</t>
  </si>
  <si>
    <t>Atencion integral en educación Ludica y cuidados a niños y niñas menores de 5 años en condición de vulnerabilidad en la zona sur Oriental de la ciudad de Cartagena de Indias.</t>
  </si>
  <si>
    <t>Andres alfonso roman manjarrez</t>
  </si>
  <si>
    <t>Cl 18 CRA. 20-23 Edificio Antigua Caja Agraria</t>
  </si>
  <si>
    <t>3156248551</t>
  </si>
  <si>
    <t>CLL 18 CR 23-30</t>
  </si>
  <si>
    <t>paflove@outlook.com</t>
  </si>
  <si>
    <t>Andres alfonso Roman Manjarrez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</si>
</sst>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2" zoomScale="70" zoomScaleNormal="70"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44202.014561574077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2681</v>
      </c>
      <c r="D15" s="35"/>
      <c r="E15" s="35"/>
      <c r="F15" s="5"/>
      <c r="G15" s="32" t="s">
        <v>1168</v>
      </c>
      <c r="H15" s="105" t="s">
        <v>187</v>
      </c>
      <c r="I15" s="32" t="s">
        <v>2629</v>
      </c>
      <c r="J15" s="110" t="s">
        <v>2637</v>
      </c>
      <c r="L15" s="195" t="s">
        <v>8</v>
      </c>
      <c r="M15" s="19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802011827</v>
      </c>
      <c r="C20" s="5"/>
      <c r="D20" s="74"/>
      <c r="E20" s="154" t="s">
        <v>2669</v>
      </c>
      <c r="F20" s="188" t="s">
        <v>2682</v>
      </c>
      <c r="G20" s="5"/>
      <c r="H20" s="205"/>
      <c r="I20" s="143" t="s">
        <v>1156</v>
      </c>
      <c r="J20" s="144" t="s">
        <v>188</v>
      </c>
      <c r="K20" s="145">
        <v>577372250</v>
      </c>
      <c r="L20" s="146"/>
      <c r="M20" s="146">
        <v>44561</v>
      </c>
      <c r="N20" s="129">
        <f>+(M20-L20)/30</f>
        <v>1485.3666666666666</v>
      </c>
      <c r="O20" s="132"/>
      <c r="U20" s="128"/>
      <c r="V20" s="107">
        <f ca="1">NOW()</f>
        <v>44202.014561574077</v>
      </c>
      <c r="W20" s="107">
        <f ca="1">NOW()</f>
        <v>44202.014561574077</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FUNDACIÓN PROYECTAR DE LA COSTA SONRISA DE LOS NIÑOS</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t="s">
        <v>2683</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2671</v>
      </c>
      <c r="C48" s="120" t="s">
        <v>31</v>
      </c>
      <c r="D48" s="117" t="s">
        <v>2684</v>
      </c>
      <c r="E48" s="139">
        <v>43863</v>
      </c>
      <c r="F48" s="139">
        <v>44196</v>
      </c>
      <c r="G48" s="166">
        <f>IF(AND(E48&lt;&gt;"",F48&lt;&gt;""),((F48-E48)/30),"")</f>
        <v>11.1</v>
      </c>
      <c r="H48" s="116" t="s">
        <v>2696</v>
      </c>
      <c r="I48" s="112" t="s">
        <v>1109</v>
      </c>
      <c r="J48" s="112" t="s">
        <v>1111</v>
      </c>
      <c r="K48" s="119">
        <v>3957777594</v>
      </c>
      <c r="L48" s="113" t="s">
        <v>1148</v>
      </c>
      <c r="M48" s="114">
        <v>1</v>
      </c>
      <c r="N48" s="113" t="s">
        <v>2639</v>
      </c>
      <c r="O48" s="113" t="s">
        <v>1148</v>
      </c>
      <c r="P48" s="80"/>
    </row>
    <row r="49" spans="1:16" s="6" customFormat="1" ht="24.75" customHeight="1" x14ac:dyDescent="0.25">
      <c r="A49" s="137">
        <v>2</v>
      </c>
      <c r="B49" s="118" t="s">
        <v>2685</v>
      </c>
      <c r="C49" s="120" t="s">
        <v>32</v>
      </c>
      <c r="D49" s="117" t="s">
        <v>2686</v>
      </c>
      <c r="E49" s="139">
        <v>43497</v>
      </c>
      <c r="F49" s="139">
        <v>43799</v>
      </c>
      <c r="G49" s="166">
        <f t="shared" ref="G49:G107" si="2">IF(AND(E49&lt;&gt;"",F49&lt;&gt;""),((F49-E49)/30),"")</f>
        <v>10.066666666666666</v>
      </c>
      <c r="H49" s="116" t="s">
        <v>2697</v>
      </c>
      <c r="I49" s="112" t="s">
        <v>1109</v>
      </c>
      <c r="J49" s="112" t="s">
        <v>1111</v>
      </c>
      <c r="K49" s="119">
        <v>70000000</v>
      </c>
      <c r="L49" s="113" t="s">
        <v>1148</v>
      </c>
      <c r="M49" s="114">
        <v>1</v>
      </c>
      <c r="N49" s="113" t="s">
        <v>27</v>
      </c>
      <c r="O49" s="113" t="s">
        <v>1148</v>
      </c>
      <c r="P49" s="80"/>
    </row>
    <row r="50" spans="1:16" s="6" customFormat="1" ht="24.75" customHeight="1" x14ac:dyDescent="0.25">
      <c r="A50" s="137">
        <v>3</v>
      </c>
      <c r="B50" s="118" t="s">
        <v>2685</v>
      </c>
      <c r="C50" s="120" t="s">
        <v>32</v>
      </c>
      <c r="D50" s="117" t="s">
        <v>2687</v>
      </c>
      <c r="E50" s="139">
        <v>43160</v>
      </c>
      <c r="F50" s="139">
        <v>43434</v>
      </c>
      <c r="G50" s="166">
        <f t="shared" si="2"/>
        <v>9.1333333333333329</v>
      </c>
      <c r="H50" s="116" t="s">
        <v>2697</v>
      </c>
      <c r="I50" s="112" t="s">
        <v>1109</v>
      </c>
      <c r="J50" s="112" t="s">
        <v>1111</v>
      </c>
      <c r="K50" s="119">
        <v>87000000</v>
      </c>
      <c r="L50" s="113" t="s">
        <v>1148</v>
      </c>
      <c r="M50" s="114">
        <v>1</v>
      </c>
      <c r="N50" s="113" t="s">
        <v>27</v>
      </c>
      <c r="O50" s="113" t="s">
        <v>1148</v>
      </c>
      <c r="P50" s="80"/>
    </row>
    <row r="51" spans="1:16" s="6" customFormat="1" ht="24.75" customHeight="1" outlineLevel="1" x14ac:dyDescent="0.25">
      <c r="A51" s="137">
        <v>4</v>
      </c>
      <c r="B51" s="118" t="s">
        <v>2685</v>
      </c>
      <c r="C51" s="120" t="s">
        <v>32</v>
      </c>
      <c r="D51" s="117" t="s">
        <v>2688</v>
      </c>
      <c r="E51" s="139">
        <v>42768</v>
      </c>
      <c r="F51" s="139">
        <v>43069</v>
      </c>
      <c r="G51" s="166">
        <f t="shared" si="2"/>
        <v>10.033333333333333</v>
      </c>
      <c r="H51" s="116" t="s">
        <v>2697</v>
      </c>
      <c r="I51" s="112" t="s">
        <v>1109</v>
      </c>
      <c r="J51" s="112" t="s">
        <v>1111</v>
      </c>
      <c r="K51" s="119">
        <v>80000000</v>
      </c>
      <c r="L51" s="113" t="s">
        <v>1148</v>
      </c>
      <c r="M51" s="114">
        <v>1</v>
      </c>
      <c r="N51" s="113" t="s">
        <v>27</v>
      </c>
      <c r="O51" s="113" t="s">
        <v>1148</v>
      </c>
      <c r="P51" s="80"/>
    </row>
    <row r="52" spans="1:16" s="7" customFormat="1" ht="24.75" customHeight="1" outlineLevel="1" x14ac:dyDescent="0.25">
      <c r="A52" s="138">
        <v>5</v>
      </c>
      <c r="B52" s="118" t="s">
        <v>2671</v>
      </c>
      <c r="C52" s="120" t="s">
        <v>31</v>
      </c>
      <c r="D52" s="117" t="s">
        <v>2689</v>
      </c>
      <c r="E52" s="139">
        <v>43452</v>
      </c>
      <c r="F52" s="139">
        <v>43921</v>
      </c>
      <c r="G52" s="166">
        <f t="shared" si="2"/>
        <v>15.633333333333333</v>
      </c>
      <c r="H52" s="116" t="s">
        <v>2698</v>
      </c>
      <c r="I52" s="112" t="s">
        <v>1154</v>
      </c>
      <c r="J52" s="112" t="s">
        <v>703</v>
      </c>
      <c r="K52" s="119">
        <v>1834435120</v>
      </c>
      <c r="L52" s="113" t="s">
        <v>1148</v>
      </c>
      <c r="M52" s="114">
        <v>1</v>
      </c>
      <c r="N52" s="113" t="s">
        <v>27</v>
      </c>
      <c r="O52" s="113" t="s">
        <v>1148</v>
      </c>
      <c r="P52" s="81"/>
    </row>
    <row r="53" spans="1:16" s="7" customFormat="1" ht="24.75" customHeight="1" outlineLevel="1" x14ac:dyDescent="0.25">
      <c r="A53" s="138">
        <v>6</v>
      </c>
      <c r="B53" s="118" t="s">
        <v>2671</v>
      </c>
      <c r="C53" s="120" t="s">
        <v>31</v>
      </c>
      <c r="D53" s="117" t="s">
        <v>2690</v>
      </c>
      <c r="E53" s="139">
        <v>43485</v>
      </c>
      <c r="F53" s="139">
        <v>43738</v>
      </c>
      <c r="G53" s="166">
        <f t="shared" si="2"/>
        <v>8.4333333333333336</v>
      </c>
      <c r="H53" s="116" t="s">
        <v>2699</v>
      </c>
      <c r="I53" s="112" t="s">
        <v>1154</v>
      </c>
      <c r="J53" s="112" t="s">
        <v>703</v>
      </c>
      <c r="K53" s="119">
        <v>5427843758</v>
      </c>
      <c r="L53" s="113" t="s">
        <v>1148</v>
      </c>
      <c r="M53" s="114">
        <v>1</v>
      </c>
      <c r="N53" s="113" t="s">
        <v>27</v>
      </c>
      <c r="O53" s="113" t="s">
        <v>1148</v>
      </c>
      <c r="P53" s="81"/>
    </row>
    <row r="54" spans="1:16" s="7" customFormat="1" ht="24.75" customHeight="1" outlineLevel="1" x14ac:dyDescent="0.25">
      <c r="A54" s="138">
        <v>7</v>
      </c>
      <c r="B54" s="118" t="s">
        <v>2671</v>
      </c>
      <c r="C54" s="120" t="s">
        <v>31</v>
      </c>
      <c r="D54" s="117" t="s">
        <v>2691</v>
      </c>
      <c r="E54" s="139">
        <v>43322</v>
      </c>
      <c r="F54" s="139">
        <v>43449</v>
      </c>
      <c r="G54" s="166">
        <f t="shared" si="2"/>
        <v>4.2333333333333334</v>
      </c>
      <c r="H54" s="116" t="s">
        <v>2700</v>
      </c>
      <c r="I54" s="112" t="s">
        <v>1154</v>
      </c>
      <c r="J54" s="112" t="s">
        <v>703</v>
      </c>
      <c r="K54" s="115">
        <v>206759343</v>
      </c>
      <c r="L54" s="113" t="s">
        <v>1148</v>
      </c>
      <c r="M54" s="114">
        <v>1</v>
      </c>
      <c r="N54" s="113" t="s">
        <v>27</v>
      </c>
      <c r="O54" s="113" t="s">
        <v>1148</v>
      </c>
      <c r="P54" s="81"/>
    </row>
    <row r="55" spans="1:16" s="7" customFormat="1" ht="24.75" customHeight="1" outlineLevel="1" x14ac:dyDescent="0.25">
      <c r="A55" s="138">
        <v>8</v>
      </c>
      <c r="B55" s="118" t="s">
        <v>2671</v>
      </c>
      <c r="C55" s="120" t="s">
        <v>31</v>
      </c>
      <c r="D55" s="117" t="s">
        <v>2692</v>
      </c>
      <c r="E55" s="139">
        <v>43928</v>
      </c>
      <c r="F55" s="139">
        <v>44165</v>
      </c>
      <c r="G55" s="166">
        <f t="shared" si="2"/>
        <v>7.9</v>
      </c>
      <c r="H55" s="118" t="s">
        <v>2701</v>
      </c>
      <c r="I55" s="112" t="s">
        <v>1154</v>
      </c>
      <c r="J55" s="112" t="s">
        <v>703</v>
      </c>
      <c r="K55" s="115">
        <v>648460159</v>
      </c>
      <c r="L55" s="113" t="s">
        <v>1148</v>
      </c>
      <c r="M55" s="114">
        <v>1</v>
      </c>
      <c r="N55" s="113" t="s">
        <v>27</v>
      </c>
      <c r="O55" s="113" t="s">
        <v>1148</v>
      </c>
      <c r="P55" s="81"/>
    </row>
    <row r="56" spans="1:16" s="7" customFormat="1" ht="24.75" customHeight="1" outlineLevel="1" x14ac:dyDescent="0.25">
      <c r="A56" s="138">
        <v>9</v>
      </c>
      <c r="B56" s="118" t="s">
        <v>2671</v>
      </c>
      <c r="C56" s="120" t="s">
        <v>31</v>
      </c>
      <c r="D56" s="117" t="s">
        <v>2693</v>
      </c>
      <c r="E56" s="139">
        <v>43879</v>
      </c>
      <c r="F56" s="139">
        <v>44196</v>
      </c>
      <c r="G56" s="166">
        <f t="shared" si="2"/>
        <v>10.566666666666666</v>
      </c>
      <c r="H56" s="116" t="s">
        <v>2696</v>
      </c>
      <c r="I56" s="112" t="s">
        <v>1109</v>
      </c>
      <c r="J56" s="112" t="s">
        <v>1111</v>
      </c>
      <c r="K56" s="115">
        <v>2265432710</v>
      </c>
      <c r="L56" s="113" t="s">
        <v>1148</v>
      </c>
      <c r="M56" s="114">
        <v>1</v>
      </c>
      <c r="N56" s="113" t="s">
        <v>27</v>
      </c>
      <c r="O56" s="113" t="s">
        <v>1148</v>
      </c>
      <c r="P56" s="81"/>
    </row>
    <row r="57" spans="1:16" s="7" customFormat="1" ht="24.75" customHeight="1" outlineLevel="1" x14ac:dyDescent="0.25">
      <c r="A57" s="138">
        <v>10</v>
      </c>
      <c r="B57" s="118" t="s">
        <v>2671</v>
      </c>
      <c r="C57" s="120" t="s">
        <v>31</v>
      </c>
      <c r="D57" s="117" t="s">
        <v>2694</v>
      </c>
      <c r="E57" s="139">
        <v>43481</v>
      </c>
      <c r="F57" s="139">
        <v>43814</v>
      </c>
      <c r="G57" s="166">
        <f t="shared" si="2"/>
        <v>11.1</v>
      </c>
      <c r="H57" s="116" t="s">
        <v>2696</v>
      </c>
      <c r="I57" s="63" t="s">
        <v>711</v>
      </c>
      <c r="J57" s="63" t="s">
        <v>715</v>
      </c>
      <c r="K57" s="119">
        <v>3549765058</v>
      </c>
      <c r="L57" s="65" t="s">
        <v>1148</v>
      </c>
      <c r="M57" s="67">
        <v>1</v>
      </c>
      <c r="N57" s="65" t="s">
        <v>27</v>
      </c>
      <c r="O57" s="65" t="s">
        <v>1148</v>
      </c>
      <c r="P57" s="81"/>
    </row>
    <row r="58" spans="1:16" s="7" customFormat="1" ht="24.75" customHeight="1" outlineLevel="1" x14ac:dyDescent="0.25">
      <c r="A58" s="138">
        <v>11</v>
      </c>
      <c r="B58" s="118" t="s">
        <v>2671</v>
      </c>
      <c r="C58" s="120" t="s">
        <v>31</v>
      </c>
      <c r="D58" s="117" t="s">
        <v>2695</v>
      </c>
      <c r="E58" s="139">
        <v>36528</v>
      </c>
      <c r="F58" s="139">
        <v>36860</v>
      </c>
      <c r="G58" s="166">
        <f t="shared" si="2"/>
        <v>11.066666666666666</v>
      </c>
      <c r="H58" s="118" t="s">
        <v>2702</v>
      </c>
      <c r="I58" s="63" t="s">
        <v>163</v>
      </c>
      <c r="J58" s="63" t="s">
        <v>184</v>
      </c>
      <c r="K58" s="119">
        <v>24669753</v>
      </c>
      <c r="L58" s="65" t="s">
        <v>1148</v>
      </c>
      <c r="M58" s="67">
        <v>1</v>
      </c>
      <c r="N58" s="65" t="s">
        <v>27</v>
      </c>
      <c r="O58" s="65" t="s">
        <v>1148</v>
      </c>
      <c r="P58" s="81"/>
    </row>
    <row r="59" spans="1:16" s="7" customFormat="1" ht="24.75" customHeight="1" outlineLevel="1" x14ac:dyDescent="0.25">
      <c r="A59" s="138">
        <v>12</v>
      </c>
      <c r="B59" s="64"/>
      <c r="C59" s="65"/>
      <c r="D59" s="63"/>
      <c r="E59" s="139"/>
      <c r="F59" s="139"/>
      <c r="G59" s="166" t="str">
        <f t="shared" si="2"/>
        <v/>
      </c>
      <c r="H59" s="64"/>
      <c r="I59" s="63"/>
      <c r="J59" s="63"/>
      <c r="K59" s="66"/>
      <c r="L59" s="65"/>
      <c r="M59" s="67"/>
      <c r="N59" s="65"/>
      <c r="O59" s="65"/>
      <c r="P59" s="81"/>
    </row>
    <row r="60" spans="1:16" s="7" customFormat="1" ht="24.75" customHeight="1" outlineLevel="1" x14ac:dyDescent="0.25">
      <c r="A60" s="138">
        <v>13</v>
      </c>
      <c r="B60" s="64"/>
      <c r="C60" s="65"/>
      <c r="D60" s="63"/>
      <c r="E60" s="139"/>
      <c r="F60" s="139"/>
      <c r="G60" s="166" t="str">
        <f t="shared" si="2"/>
        <v/>
      </c>
      <c r="H60" s="64"/>
      <c r="I60" s="63"/>
      <c r="J60" s="63"/>
      <c r="K60" s="66"/>
      <c r="L60" s="65"/>
      <c r="M60" s="67"/>
      <c r="N60" s="65"/>
      <c r="O60" s="65"/>
      <c r="P60" s="81"/>
    </row>
    <row r="61" spans="1:16" s="7" customFormat="1" ht="24.75" customHeight="1" outlineLevel="1" x14ac:dyDescent="0.25">
      <c r="A61" s="138">
        <v>14</v>
      </c>
      <c r="B61" s="64"/>
      <c r="C61" s="65"/>
      <c r="D61" s="63"/>
      <c r="E61" s="139"/>
      <c r="F61" s="139"/>
      <c r="G61" s="166" t="str">
        <f t="shared" si="2"/>
        <v/>
      </c>
      <c r="H61" s="64"/>
      <c r="I61" s="63"/>
      <c r="J61" s="63"/>
      <c r="K61" s="66"/>
      <c r="L61" s="65"/>
      <c r="M61" s="67"/>
      <c r="N61" s="65"/>
      <c r="O61" s="65"/>
      <c r="P61" s="81"/>
    </row>
    <row r="62" spans="1:16" s="7" customFormat="1" ht="24.75" customHeight="1" outlineLevel="1" x14ac:dyDescent="0.25">
      <c r="A62" s="138">
        <v>15</v>
      </c>
      <c r="B62" s="64"/>
      <c r="C62" s="65"/>
      <c r="D62" s="63"/>
      <c r="E62" s="139"/>
      <c r="F62" s="139"/>
      <c r="G62" s="166" t="str">
        <f t="shared" si="2"/>
        <v/>
      </c>
      <c r="H62" s="64"/>
      <c r="I62" s="63"/>
      <c r="J62" s="63"/>
      <c r="K62" s="66"/>
      <c r="L62" s="65"/>
      <c r="M62" s="67"/>
      <c r="N62" s="65"/>
      <c r="O62" s="65"/>
      <c r="P62" s="81"/>
    </row>
    <row r="63" spans="1:16" s="7" customFormat="1" ht="24.75" customHeight="1" outlineLevel="1" x14ac:dyDescent="0.25">
      <c r="A63" s="138">
        <v>16</v>
      </c>
      <c r="B63" s="64"/>
      <c r="C63" s="65"/>
      <c r="D63" s="63"/>
      <c r="E63" s="139"/>
      <c r="F63" s="139"/>
      <c r="G63" s="166" t="str">
        <f t="shared" si="2"/>
        <v/>
      </c>
      <c r="H63" s="64"/>
      <c r="I63" s="63"/>
      <c r="J63" s="63"/>
      <c r="K63" s="66"/>
      <c r="L63" s="65"/>
      <c r="M63" s="67"/>
      <c r="N63" s="65"/>
      <c r="O63" s="65"/>
      <c r="P63" s="81"/>
    </row>
    <row r="64" spans="1:16" s="7" customFormat="1" ht="24.75" customHeight="1" outlineLevel="1" x14ac:dyDescent="0.25">
      <c r="A64" s="138">
        <v>17</v>
      </c>
      <c r="B64" s="64"/>
      <c r="C64" s="65"/>
      <c r="D64" s="63"/>
      <c r="E64" s="139"/>
      <c r="F64" s="139"/>
      <c r="G64" s="166" t="str">
        <f t="shared" si="2"/>
        <v/>
      </c>
      <c r="H64" s="64"/>
      <c r="I64" s="63"/>
      <c r="J64" s="63"/>
      <c r="K64" s="66"/>
      <c r="L64" s="65"/>
      <c r="M64" s="67"/>
      <c r="N64" s="65"/>
      <c r="O64" s="65"/>
      <c r="P64" s="81"/>
    </row>
    <row r="65" spans="1:16" s="7" customFormat="1" ht="24.75" customHeight="1" outlineLevel="1" x14ac:dyDescent="0.25">
      <c r="A65" s="138">
        <v>18</v>
      </c>
      <c r="B65" s="64"/>
      <c r="C65" s="65"/>
      <c r="D65" s="63"/>
      <c r="E65" s="139"/>
      <c r="F65" s="139"/>
      <c r="G65" s="166" t="str">
        <f t="shared" si="2"/>
        <v/>
      </c>
      <c r="H65" s="64"/>
      <c r="I65" s="63"/>
      <c r="J65" s="63"/>
      <c r="K65" s="66"/>
      <c r="L65" s="65"/>
      <c r="M65" s="67"/>
      <c r="N65" s="65"/>
      <c r="O65" s="65"/>
      <c r="P65" s="81"/>
    </row>
    <row r="66" spans="1:16" s="7" customFormat="1" ht="24.75" customHeight="1" outlineLevel="1" x14ac:dyDescent="0.25">
      <c r="A66" s="138">
        <v>19</v>
      </c>
      <c r="B66" s="64"/>
      <c r="C66" s="65"/>
      <c r="D66" s="63"/>
      <c r="E66" s="139"/>
      <c r="F66" s="139"/>
      <c r="G66" s="166" t="str">
        <f t="shared" si="2"/>
        <v/>
      </c>
      <c r="H66" s="64"/>
      <c r="I66" s="63"/>
      <c r="J66" s="63"/>
      <c r="K66" s="66"/>
      <c r="L66" s="65"/>
      <c r="M66" s="67"/>
      <c r="N66" s="65"/>
      <c r="O66" s="65"/>
      <c r="P66" s="81"/>
    </row>
    <row r="67" spans="1:16" s="7" customFormat="1" ht="24.75" customHeight="1" outlineLevel="1" x14ac:dyDescent="0.25">
      <c r="A67" s="138">
        <v>20</v>
      </c>
      <c r="B67" s="64"/>
      <c r="C67" s="65"/>
      <c r="D67" s="63"/>
      <c r="E67" s="139"/>
      <c r="F67" s="139"/>
      <c r="G67" s="166" t="str">
        <f t="shared" si="2"/>
        <v/>
      </c>
      <c r="H67" s="64"/>
      <c r="I67" s="63"/>
      <c r="J67" s="63"/>
      <c r="K67" s="66"/>
      <c r="L67" s="65"/>
      <c r="M67" s="67"/>
      <c r="N67" s="65"/>
      <c r="O67" s="65"/>
      <c r="P67" s="81"/>
    </row>
    <row r="68" spans="1:16" s="7" customFormat="1" ht="24.75" customHeight="1" outlineLevel="1" x14ac:dyDescent="0.25">
      <c r="A68" s="137">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7">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7">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7">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2703</v>
      </c>
      <c r="E114" s="139">
        <v>44186</v>
      </c>
      <c r="F114" s="139">
        <v>44773</v>
      </c>
      <c r="G114" s="166">
        <f>IF(AND(E114&lt;&gt;"",F114&lt;&gt;""),((F114-E114)/30),"")</f>
        <v>19.566666666666666</v>
      </c>
      <c r="H114" s="116" t="s">
        <v>2706</v>
      </c>
      <c r="I114" s="117" t="s">
        <v>1154</v>
      </c>
      <c r="J114" s="117" t="s">
        <v>703</v>
      </c>
      <c r="K114" s="119">
        <v>7266468739</v>
      </c>
      <c r="L114" s="102">
        <f>+IF(AND(K114&gt;0,O114="Ejecución"),(K114/877802)*Tabla28[[#This Row],[% participación]],IF(AND(K114&gt;0,O114&lt;&gt;"Ejecución"),"-",""))</f>
        <v>8278.0270938093108</v>
      </c>
      <c r="M114" s="120" t="s">
        <v>1148</v>
      </c>
      <c r="N114" s="175">
        <f>+IF(M116="No",1,IF(M116="Si","Ingrese %",""))</f>
        <v>1</v>
      </c>
      <c r="O114" s="171" t="s">
        <v>1150</v>
      </c>
      <c r="P114" s="80"/>
    </row>
    <row r="115" spans="1:16" s="6" customFormat="1" ht="24.75" customHeight="1" x14ac:dyDescent="0.25">
      <c r="A115" s="137">
        <v>2</v>
      </c>
      <c r="B115" s="169" t="s">
        <v>2671</v>
      </c>
      <c r="C115" s="170" t="s">
        <v>31</v>
      </c>
      <c r="D115" s="117" t="s">
        <v>2704</v>
      </c>
      <c r="E115" s="139">
        <v>44181</v>
      </c>
      <c r="F115" s="139">
        <v>44773</v>
      </c>
      <c r="G115" s="166">
        <f t="shared" ref="G115:G116" si="3">IF(AND(E115&lt;&gt;"",F115&lt;&gt;""),((F115-E115)/30),"")</f>
        <v>19.733333333333334</v>
      </c>
      <c r="H115" s="116" t="s">
        <v>2707</v>
      </c>
      <c r="I115" s="63" t="s">
        <v>1154</v>
      </c>
      <c r="J115" s="63" t="s">
        <v>703</v>
      </c>
      <c r="K115" s="68">
        <v>3487557654</v>
      </c>
      <c r="L115" s="102">
        <f>+IF(AND(K115&gt;0,O115="Ejecución"),(K115/877802)*Tabla28[[#This Row],[% participación]],IF(AND(K115&gt;0,O115&lt;&gt;"Ejecución"),"-",""))</f>
        <v>3973.0573113298897</v>
      </c>
      <c r="M115" s="65" t="s">
        <v>1148</v>
      </c>
      <c r="N115" s="175">
        <f>+IF(M116="No",1,IF(M116="Si","Ingrese %",""))</f>
        <v>1</v>
      </c>
      <c r="O115" s="171" t="s">
        <v>1150</v>
      </c>
      <c r="P115" s="80"/>
    </row>
    <row r="116" spans="1:16" s="6" customFormat="1" ht="24.75" customHeight="1" x14ac:dyDescent="0.25">
      <c r="A116" s="137">
        <v>3</v>
      </c>
      <c r="B116" s="169" t="s">
        <v>2671</v>
      </c>
      <c r="C116" s="170" t="s">
        <v>31</v>
      </c>
      <c r="D116" s="117" t="s">
        <v>2705</v>
      </c>
      <c r="E116" s="139">
        <v>44182</v>
      </c>
      <c r="F116" s="139">
        <v>44773</v>
      </c>
      <c r="G116" s="166">
        <f t="shared" si="3"/>
        <v>19.7</v>
      </c>
      <c r="H116" s="116" t="s">
        <v>2708</v>
      </c>
      <c r="I116" s="63" t="s">
        <v>711</v>
      </c>
      <c r="J116" s="63" t="s">
        <v>729</v>
      </c>
      <c r="K116" s="68">
        <v>4789958900</v>
      </c>
      <c r="L116" s="102">
        <f>+IF(AND(K116&gt;0,O116="Ejecución"),(K116/877802)*Tabla28[[#This Row],[% participación]],IF(AND(K116&gt;0,O116&lt;&gt;"Ejecución"),"-",""))</f>
        <v>5456.7646234572258</v>
      </c>
      <c r="M116" s="65" t="s">
        <v>1148</v>
      </c>
      <c r="N116" s="175">
        <f t="shared" ref="N116:N160" si="4">+IF(M116="No",1,IF(M116="Si","Ingrese %",""))</f>
        <v>1</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0.02</v>
      </c>
      <c r="G179" s="173">
        <f>IF(F179&gt;0,SUM(E179+F179),"")</f>
        <v>0.04</v>
      </c>
      <c r="H179" s="5"/>
      <c r="I179" s="231" t="s">
        <v>2674</v>
      </c>
      <c r="J179" s="232"/>
      <c r="K179" s="232"/>
      <c r="L179" s="233"/>
      <c r="M179" s="172">
        <v>0.04</v>
      </c>
      <c r="O179" s="8"/>
      <c r="Q179" s="19"/>
      <c r="R179" s="173">
        <f>IF(M179&gt;0,SUM(S179+M179),"")</f>
        <v>0.06</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23094890</v>
      </c>
      <c r="F185" s="94"/>
      <c r="G185" s="95"/>
      <c r="H185" s="90"/>
      <c r="I185" s="92" t="s">
        <v>2632</v>
      </c>
      <c r="J185" s="178">
        <f>M179</f>
        <v>0.04</v>
      </c>
      <c r="K185" s="224" t="s">
        <v>2633</v>
      </c>
      <c r="L185" s="224"/>
      <c r="M185" s="96">
        <f>+J185*K20</f>
        <v>23094890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2">
        <v>43335</v>
      </c>
      <c r="D193" s="5"/>
      <c r="E193" s="121">
        <v>1551</v>
      </c>
      <c r="F193" s="5"/>
      <c r="G193" s="5"/>
      <c r="H193" s="141" t="s">
        <v>2709</v>
      </c>
      <c r="J193" s="5"/>
      <c r="K193" s="122">
        <v>36528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2711</v>
      </c>
      <c r="J211" s="27" t="s">
        <v>2627</v>
      </c>
      <c r="K211" s="142" t="s">
        <v>2711</v>
      </c>
      <c r="L211" s="21"/>
      <c r="M211" s="21"/>
      <c r="N211" s="21"/>
      <c r="O211" s="8"/>
    </row>
    <row r="212" spans="1:15" x14ac:dyDescent="0.25">
      <c r="A212" s="9"/>
      <c r="B212" s="27" t="s">
        <v>2624</v>
      </c>
      <c r="C212" s="141" t="s">
        <v>2710</v>
      </c>
      <c r="D212" s="21"/>
      <c r="G212" s="27" t="s">
        <v>2626</v>
      </c>
      <c r="H212" s="142" t="s">
        <v>2712</v>
      </c>
      <c r="J212" s="27" t="s">
        <v>2628</v>
      </c>
      <c r="K212" s="141"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8" zoomScale="85" zoomScaleNormal="85"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44202.014561574077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2681</v>
      </c>
      <c r="D15" s="35"/>
      <c r="E15" s="35"/>
      <c r="F15" s="5"/>
      <c r="G15" s="32" t="s">
        <v>1168</v>
      </c>
      <c r="H15" s="105" t="s">
        <v>187</v>
      </c>
      <c r="I15" s="32" t="s">
        <v>2629</v>
      </c>
      <c r="J15" s="110" t="s">
        <v>2637</v>
      </c>
      <c r="L15" s="195" t="s">
        <v>8</v>
      </c>
      <c r="M15" s="19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900369121</v>
      </c>
      <c r="C20" s="5"/>
      <c r="D20" s="162"/>
      <c r="E20" s="154" t="s">
        <v>2669</v>
      </c>
      <c r="F20" s="188" t="s">
        <v>2714</v>
      </c>
      <c r="G20" s="5"/>
      <c r="H20" s="205"/>
      <c r="I20" s="143" t="s">
        <v>1156</v>
      </c>
      <c r="J20" s="144" t="s">
        <v>188</v>
      </c>
      <c r="K20" s="145">
        <v>577372250</v>
      </c>
      <c r="L20" s="146"/>
      <c r="M20" s="146">
        <v>44561</v>
      </c>
      <c r="N20" s="129">
        <f>+(M20-L20)/30</f>
        <v>1485.3666666666666</v>
      </c>
      <c r="O20" s="132"/>
      <c r="U20" s="128"/>
      <c r="V20" s="107">
        <f ca="1">NOW()</f>
        <v>44202.014561574077</v>
      </c>
      <c r="W20" s="107">
        <f ca="1">NOW()</f>
        <v>44202.014561574077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HUELLAS Y CIELO</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t="s">
        <v>2683</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2715</v>
      </c>
      <c r="C48" s="120" t="s">
        <v>31</v>
      </c>
      <c r="D48" s="117" t="s">
        <v>2716</v>
      </c>
      <c r="E48" s="139">
        <v>42037</v>
      </c>
      <c r="F48" s="139">
        <v>42338</v>
      </c>
      <c r="G48" s="166">
        <f>IF(AND(E48&lt;&gt;"",F48&lt;&gt;""),((F48-E48)/30),"")</f>
        <v>10.033333333333333</v>
      </c>
      <c r="H48" s="116" t="s">
        <v>2722</v>
      </c>
      <c r="I48" s="117" t="s">
        <v>711</v>
      </c>
      <c r="J48" s="117" t="s">
        <v>723</v>
      </c>
      <c r="K48" s="119">
        <v>5000000</v>
      </c>
      <c r="L48" s="120" t="s">
        <v>1148</v>
      </c>
      <c r="M48" s="175">
        <v>1</v>
      </c>
      <c r="N48" s="120" t="s">
        <v>27</v>
      </c>
      <c r="O48" s="120" t="s">
        <v>26</v>
      </c>
      <c r="P48" s="80"/>
    </row>
    <row r="49" spans="1:16" s="6" customFormat="1" ht="24.75" customHeight="1" x14ac:dyDescent="0.25">
      <c r="A49" s="137">
        <v>2</v>
      </c>
      <c r="B49" s="118" t="s">
        <v>2715</v>
      </c>
      <c r="C49" s="120" t="s">
        <v>31</v>
      </c>
      <c r="D49" s="117" t="s">
        <v>2717</v>
      </c>
      <c r="E49" s="139">
        <v>42410</v>
      </c>
      <c r="F49" s="139">
        <v>42704</v>
      </c>
      <c r="G49" s="166">
        <f t="shared" ref="G49:G107" si="1">IF(AND(E49&lt;&gt;"",F49&lt;&gt;""),((F49-E49)/30),"")</f>
        <v>9.8000000000000007</v>
      </c>
      <c r="H49" s="116" t="s">
        <v>2723</v>
      </c>
      <c r="I49" s="117" t="s">
        <v>711</v>
      </c>
      <c r="J49" s="117" t="s">
        <v>723</v>
      </c>
      <c r="K49" s="119">
        <v>6000000</v>
      </c>
      <c r="L49" s="120" t="s">
        <v>1148</v>
      </c>
      <c r="M49" s="175">
        <v>1</v>
      </c>
      <c r="N49" s="120" t="s">
        <v>27</v>
      </c>
      <c r="O49" s="120" t="s">
        <v>26</v>
      </c>
      <c r="P49" s="80"/>
    </row>
    <row r="50" spans="1:16" s="6" customFormat="1" ht="24.75" customHeight="1" x14ac:dyDescent="0.25">
      <c r="A50" s="137">
        <v>3</v>
      </c>
      <c r="B50" s="118" t="s">
        <v>2715</v>
      </c>
      <c r="C50" s="120" t="s">
        <v>31</v>
      </c>
      <c r="D50" s="117" t="s">
        <v>2718</v>
      </c>
      <c r="E50" s="139">
        <v>42948</v>
      </c>
      <c r="F50" s="139">
        <v>43069</v>
      </c>
      <c r="G50" s="166">
        <f t="shared" si="1"/>
        <v>4.0333333333333332</v>
      </c>
      <c r="H50" s="116" t="s">
        <v>2723</v>
      </c>
      <c r="I50" s="117" t="s">
        <v>711</v>
      </c>
      <c r="J50" s="117" t="s">
        <v>723</v>
      </c>
      <c r="K50" s="119">
        <v>3000000</v>
      </c>
      <c r="L50" s="120" t="s">
        <v>1148</v>
      </c>
      <c r="M50" s="175">
        <v>1</v>
      </c>
      <c r="N50" s="120" t="s">
        <v>27</v>
      </c>
      <c r="O50" s="120" t="s">
        <v>26</v>
      </c>
      <c r="P50" s="80"/>
    </row>
    <row r="51" spans="1:16" s="6" customFormat="1" ht="24.75" customHeight="1" outlineLevel="1" x14ac:dyDescent="0.25">
      <c r="A51" s="137">
        <v>4</v>
      </c>
      <c r="B51" s="118" t="s">
        <v>2715</v>
      </c>
      <c r="C51" s="120" t="s">
        <v>31</v>
      </c>
      <c r="D51" s="117" t="s">
        <v>2719</v>
      </c>
      <c r="E51" s="139">
        <v>43132</v>
      </c>
      <c r="F51" s="139">
        <v>43424</v>
      </c>
      <c r="G51" s="166">
        <f t="shared" si="1"/>
        <v>9.7333333333333325</v>
      </c>
      <c r="H51" s="116" t="s">
        <v>2724</v>
      </c>
      <c r="I51" s="117" t="s">
        <v>711</v>
      </c>
      <c r="J51" s="117" t="s">
        <v>723</v>
      </c>
      <c r="K51" s="119">
        <v>6000000</v>
      </c>
      <c r="L51" s="120" t="s">
        <v>1148</v>
      </c>
      <c r="M51" s="175">
        <v>1</v>
      </c>
      <c r="N51" s="120" t="s">
        <v>27</v>
      </c>
      <c r="O51" s="120" t="s">
        <v>26</v>
      </c>
      <c r="P51" s="80"/>
    </row>
    <row r="52" spans="1:16" s="7" customFormat="1" ht="24.75" customHeight="1" outlineLevel="1" x14ac:dyDescent="0.25">
      <c r="A52" s="138">
        <v>5</v>
      </c>
      <c r="B52" s="118" t="s">
        <v>2715</v>
      </c>
      <c r="C52" s="120" t="s">
        <v>31</v>
      </c>
      <c r="D52" s="117" t="s">
        <v>2720</v>
      </c>
      <c r="E52" s="139">
        <v>43493</v>
      </c>
      <c r="F52" s="139">
        <v>43707</v>
      </c>
      <c r="G52" s="166">
        <f t="shared" si="1"/>
        <v>7.1333333333333337</v>
      </c>
      <c r="H52" s="116" t="s">
        <v>2724</v>
      </c>
      <c r="I52" s="117" t="s">
        <v>711</v>
      </c>
      <c r="J52" s="117" t="s">
        <v>723</v>
      </c>
      <c r="K52" s="119">
        <v>5500000</v>
      </c>
      <c r="L52" s="120" t="s">
        <v>1148</v>
      </c>
      <c r="M52" s="175">
        <v>1</v>
      </c>
      <c r="N52" s="120" t="s">
        <v>27</v>
      </c>
      <c r="O52" s="120" t="s">
        <v>26</v>
      </c>
      <c r="P52" s="81"/>
    </row>
    <row r="53" spans="1:16" s="7" customFormat="1" ht="24.75" customHeight="1" outlineLevel="1" x14ac:dyDescent="0.25">
      <c r="A53" s="138">
        <v>6</v>
      </c>
      <c r="B53" s="118" t="s">
        <v>2715</v>
      </c>
      <c r="C53" s="120" t="s">
        <v>31</v>
      </c>
      <c r="D53" s="117" t="s">
        <v>2721</v>
      </c>
      <c r="E53" s="139">
        <v>41676</v>
      </c>
      <c r="F53" s="139">
        <v>41988</v>
      </c>
      <c r="G53" s="166">
        <f t="shared" si="1"/>
        <v>10.4</v>
      </c>
      <c r="H53" s="116" t="s">
        <v>2725</v>
      </c>
      <c r="I53" s="117" t="s">
        <v>208</v>
      </c>
      <c r="J53" s="117" t="s">
        <v>210</v>
      </c>
      <c r="K53" s="119">
        <v>90000000</v>
      </c>
      <c r="L53" s="120" t="s">
        <v>1148</v>
      </c>
      <c r="M53" s="175">
        <v>1</v>
      </c>
      <c r="N53" s="120" t="s">
        <v>27</v>
      </c>
      <c r="O53" s="120" t="s">
        <v>1148</v>
      </c>
      <c r="P53" s="81"/>
    </row>
    <row r="54" spans="1:16" s="7" customFormat="1" ht="24.75" customHeight="1" outlineLevel="1" x14ac:dyDescent="0.25">
      <c r="A54" s="138">
        <v>7</v>
      </c>
      <c r="B54" s="118"/>
      <c r="C54" s="120"/>
      <c r="D54" s="117"/>
      <c r="E54" s="139"/>
      <c r="F54" s="139"/>
      <c r="G54" s="166" t="str">
        <f t="shared" si="1"/>
        <v/>
      </c>
      <c r="H54" s="118"/>
      <c r="I54" s="117"/>
      <c r="J54" s="117"/>
      <c r="K54" s="115"/>
      <c r="L54" s="120" t="s">
        <v>1148</v>
      </c>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0.02</v>
      </c>
      <c r="G179" s="173">
        <f>IF(F179&gt;0,SUM(E179+F179),"")</f>
        <v>0.04</v>
      </c>
      <c r="H179" s="5"/>
      <c r="I179" s="214" t="s">
        <v>2674</v>
      </c>
      <c r="J179" s="215"/>
      <c r="K179" s="215"/>
      <c r="L179" s="216"/>
      <c r="M179" s="172">
        <v>0.04</v>
      </c>
      <c r="O179" s="8"/>
      <c r="Q179" s="19"/>
      <c r="R179" s="19"/>
      <c r="S179" s="173">
        <f>IF(M179&gt;0,SUM(L179+M179),"")</f>
        <v>0.04</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23094890</v>
      </c>
      <c r="F185" s="94"/>
      <c r="G185" s="95"/>
      <c r="H185" s="90"/>
      <c r="I185" s="92" t="s">
        <v>2632</v>
      </c>
      <c r="J185" s="178">
        <f>M179</f>
        <v>0.04</v>
      </c>
      <c r="K185" s="224" t="s">
        <v>2633</v>
      </c>
      <c r="L185" s="224"/>
      <c r="M185" s="96">
        <f>+J185*K20</f>
        <v>23094890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43794</v>
      </c>
      <c r="D193" s="5"/>
      <c r="E193" s="121">
        <v>3153</v>
      </c>
      <c r="F193" s="5"/>
      <c r="G193" s="5"/>
      <c r="H193" s="141" t="s">
        <v>2726</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2727</v>
      </c>
      <c r="J211" s="27" t="s">
        <v>2627</v>
      </c>
      <c r="K211" s="142" t="s">
        <v>2729</v>
      </c>
      <c r="L211" s="21"/>
      <c r="M211" s="21"/>
      <c r="N211" s="21"/>
      <c r="O211" s="8"/>
    </row>
    <row r="212" spans="1:15" x14ac:dyDescent="0.25">
      <c r="A212" s="9"/>
      <c r="B212" s="27" t="s">
        <v>2624</v>
      </c>
      <c r="C212" s="141" t="s">
        <v>2731</v>
      </c>
      <c r="D212" s="21"/>
      <c r="G212" s="27" t="s">
        <v>2626</v>
      </c>
      <c r="H212" s="142" t="s">
        <v>2728</v>
      </c>
      <c r="J212" s="27" t="s">
        <v>2628</v>
      </c>
      <c r="K212" s="141"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44202.014561574077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44202.014561574077</v>
      </c>
      <c r="W20" s="107">
        <f ca="1">NOW()</f>
        <v>44202.014561574077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44202.014561574077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44202.014561574077</v>
      </c>
      <c r="W20" s="107">
        <f ca="1">NOW()</f>
        <v>44202.014561574077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44202.014561574077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44202.014561574077</v>
      </c>
      <c r="W20" s="107">
        <f ca="1">NOW()</f>
        <v>44202.014561574077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44202.014561574077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44202.014561574077</v>
      </c>
      <c r="W20" s="107">
        <f ca="1">NOW()</f>
        <v>44202.014561574077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4fb10211-09fb-4e80-9f0b-184718d5d98c"/>
    <ds:schemaRef ds:uri="http://schemas.microsoft.com/office/2006/documentManagement/types"/>
    <ds:schemaRef ds:uri="http://purl.org/dc/elements/1.1/"/>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2021-01-06T05:09:15Z</cp:lastPrinted>
  <dcterms:created xsi:type="dcterms:W3CDTF">2020-10-14T21:57:42Z</dcterms:created>
  <dcterms:modified xsi:type="dcterms:W3CDTF">2021-01-06T05:22:05Z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