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codeName="ThisWorkbook"/>
  <mc:AlternateContent xmlns:mc="http://schemas.openxmlformats.org/markup-compatibility/2006">
    <mc:Choice Requires="x15">
      <x15ac:absPath xmlns:x15ac="http://schemas.microsoft.com/office/spreadsheetml/2010/11/ac" url="G:\FLORENCIA 4\"/>
    </mc:Choice>
  </mc:AlternateContent>
  <xr:revisionPtr revIDLastSave="0" documentId="13_ncr:1_{87183A74-D28F-4F12-B155-684A57378A2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<sst xmlns="http://schemas.openxmlformats.org/spreadsheetml/2006/main" count="3099" uniqueCount="2704">
  <si>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</si>
  <si>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</si>
  <si>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</si>
  <si>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</si>
  <si>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</si>
  <si>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</si>
  <si>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</si>
  <si>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</si>
  <si>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</si>
  <si>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</si>
  <si>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</si>
  <si>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</si>
  <si>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</si>
  <si>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</si>
  <si>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</si>
  <si>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</si>
  <si>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</si>
  <si>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</si>
  <si>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</si>
  <si>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</si>
  <si>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</si>
  <si>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</si>
  <si>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</si>
  <si>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</si>
  <si>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</si>
  <si>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</si>
  <si>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</si>
  <si>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</si>
  <si>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</si>
  <si>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</si>
  <si>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</si>
  <si>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</si>
  <si>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</si>
  <si>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</si>
  <si>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</si>
  <si>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</si>
  <si>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</si>
  <si>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</si>
  <si>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</si>
  <si>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</si>
  <si>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</si>
  <si>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</si>
  <si>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</si>
  <si>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</si>
  <si>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</si>
  <si>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</si>
  <si>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</si>
  <si>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</si>
  <si>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</si>
  <si>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</si>
  <si>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</si>
  <si>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</si>
  <si>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</si>
  <si>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</si>
  <si>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</si>
  <si>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</si>
  <si>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</si>
  <si>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</si>
  <si>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</si>
  <si>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</si>
  <si>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</si>
  <si>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</si>
  <si>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</si>
  <si>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</si>
  <si>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</si>
  <si>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</si>
  <si>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</si>
  <si>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</si>
  <si>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</si>
  <si>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</si>
  <si>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</si>
  <si>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</si>
  <si>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</si>
  <si>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</si>
  <si>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</si>
  <si>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</si>
  <si>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</si>
  <si>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</si>
  <si>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</si>
  <si>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</si>
  <si>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</si>
  <si>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</si>
  <si>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</si>
  <si>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</si>
  <si>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</si>
  <si>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</si>
  <si>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</si>
  <si>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</si>
  <si>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</si>
  <si>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</si>
  <si>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</si>
  <si>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</si>
  <si>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</si>
  <si>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</si>
  <si>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</si>
  <si>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</si>
  <si>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</si>
  <si>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</si>
  <si>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</si>
  <si>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</si>
  <si>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</si>
  <si>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</si>
  <si>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</si>
  <si>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</si>
  <si>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</si>
  <si>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</si>
  <si>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</si>
  <si>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</si>
  <si>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</si>
  <si>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</si>
  <si>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</si>
  <si>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</si>
  <si>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</si>
  <si>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</si>
  <si>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</si>
  <si>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</si>
  <si>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</si>
  <si>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</si>
  <si>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</si>
  <si>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</si>
  <si>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</si>
  <si>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</si>
  <si>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</si>
  <si>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</si>
  <si>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</si>
  <si>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</si>
  <si>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</si>
  <si>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</si>
  <si>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</si>
  <si>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</si>
  <si>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</si>
  <si>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</si>
  <si>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</si>
  <si>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</si>
  <si>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</si>
  <si>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</si>
  <si>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</si>
  <si>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</si>
  <si>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</si>
  <si>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</si>
  <si>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</si>
  <si>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</si>
  <si>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</si>
  <si>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</si>
  <si>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</si>
  <si>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</si>
  <si>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</si>
  <si>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</si>
  <si>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</si>
  <si>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</si>
  <si>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</si>
  <si>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</si>
  <si>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</si>
  <si>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</si>
  <si>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</si>
  <si>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</si>
  <si>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</si>
  <si>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</si>
  <si>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</si>
  <si>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</si>
  <si>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</si>
  <si>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</si>
  <si>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</si>
  <si>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</si>
  <si>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</si>
  <si>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</si>
  <si>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</si>
  <si>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</si>
  <si>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</si>
  <si>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</si>
  <si>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</si>
  <si>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</si>
  <si>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</si>
  <si>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</si>
  <si>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</si>
  <si>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</si>
  <si>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</si>
  <si>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</si>
  <si>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</si>
  <si>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</si>
  <si>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</si>
  <si>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</si>
  <si>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</si>
  <si>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</si>
  <si>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</si>
  <si>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</si>
  <si>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</si>
  <si>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</si>
  <si>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</si>
  <si>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</si>
  <si>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</si>
  <si>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</si>
  <si>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</si>
  <si>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</si>
  <si>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</si>
  <si>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</si>
  <si>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</si>
  <si>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</si>
  <si>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</si>
  <si>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</si>
  <si>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</si>
  <si>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</si>
  <si>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</si>
  <si>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</si>
  <si>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</si>
  <si>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</si>
  <si>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</si>
  <si>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</si>
  <si>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</si>
  <si>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</si>
  <si>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</si>
  <si>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</si>
  <si>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</si>
  <si>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</si>
  <si>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</si>
  <si>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</si>
  <si>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</si>
  <si>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</si>
  <si>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</si>
  <si>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</si>
  <si>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</si>
  <si>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</si>
  <si>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</si>
  <si>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</si>
  <si>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</si>
  <si>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</si>
  <si>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</si>
  <si>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</si>
  <si>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</si>
  <si>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</si>
  <si>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</si>
  <si>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</si>
  <si>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</si>
  <si>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</si>
  <si>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</si>
  <si>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</si>
  <si>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</si>
  <si>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</si>
  <si>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</si>
  <si>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</si>
  <si>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</si>
  <si>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</si>
  <si>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</si>
  <si>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</si>
  <si>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</si>
  <si>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</si>
  <si>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</si>
  <si>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</si>
  <si>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</si>
  <si>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</si>
  <si>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</si>
  <si>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</si>
  <si>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</si>
  <si>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</si>
  <si>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</si>
  <si>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</si>
  <si>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</si>
  <si>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</si>
  <si>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</si>
  <si>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</si>
  <si>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</si>
  <si>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</si>
  <si>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</si>
  <si>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</si>
  <si>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</si>
  <si>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</si>
  <si>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</si>
  <si>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</si>
  <si>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</si>
  <si>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</si>
  <si>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</si>
  <si>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</si>
  <si>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</si>
  <si>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</si>
  <si>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</si>
  <si>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</si>
  <si>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</si>
  <si>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</si>
  <si>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</si>
  <si>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</si>
  <si>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</si>
  <si>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</si>
  <si>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</si>
  <si>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</si>
  <si>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</si>
  <si>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</si>
  <si>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</si>
  <si>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</si>
  <si>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</si>
  <si>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</si>
  <si>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</si>
  <si>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</si>
  <si>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</si>
  <si>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</si>
  <si>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</si>
  <si>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</si>
  <si>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</si>
  <si>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</si>
  <si>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</si>
  <si>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</si>
  <si>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</si>
  <si>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</si>
  <si>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</si>
  <si>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</si>
  <si>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</si>
  <si>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</si>
  <si>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</si>
  <si>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</si>
  <si>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</si>
  <si>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</si>
  <si>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</si>
  <si>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</si>
  <si>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</si>
  <si>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</si>
  <si>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</si>
  <si>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</si>
  <si>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</si>
  <si>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</si>
  <si>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</si>
  <si>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</si>
  <si>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</si>
  <si>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</si>
  <si>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</si>
  <si>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</si>
  <si>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</si>
  <si>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</si>
  <si>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</si>
  <si>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</si>
  <si>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</si>
  <si>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</si>
  <si>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</si>
  <si>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</si>
  <si>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</si>
  <si>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</si>
  <si>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</si>
  <si>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</si>
  <si>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</si>
  <si>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</si>
  <si>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</si>
  <si>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</si>
  <si>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</si>
  <si>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</si>
  <si>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</si>
  <si>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</si>
  <si>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</si>
  <si>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</si>
  <si>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</si>
  <si>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</si>
  <si>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</si>
  <si>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</si>
  <si>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</si>
  <si>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</si>
  <si>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</si>
  <si>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</si>
  <si>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</si>
  <si>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</si>
  <si>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</si>
  <si>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</si>
  <si>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</si>
  <si>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</si>
  <si>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</si>
  <si>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</si>
  <si>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</si>
  <si>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</si>
  <si>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</si>
  <si>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</si>
  <si>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</si>
  <si>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</si>
  <si>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</si>
  <si>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</si>
  <si>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</si>
  <si>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</si>
  <si>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</si>
  <si>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</si>
  <si>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</si>
  <si>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</si>
  <si>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</si>
  <si>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</si>
  <si>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</si>
  <si>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</si>
  <si>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</si>
  <si>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</si>
  <si>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</si>
  <si>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</si>
  <si>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</si>
  <si>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</si>
  <si>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</si>
  <si>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</si>
  <si>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</si>
  <si>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</si>
  <si>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</si>
  <si>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</si>
  <si>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</si>
  <si>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</si>
  <si>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</si>
  <si>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</si>
  <si>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</si>
  <si>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</si>
  <si>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</si>
  <si>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</si>
  <si>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</si>
  <si>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</si>
  <si>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</si>
  <si>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</si>
  <si>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</si>
  <si>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</si>
  <si>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</si>
  <si>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</si>
  <si>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</si>
  <si>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</si>
  <si>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</si>
  <si>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</si>
  <si>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</si>
  <si>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</si>
  <si>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</si>
  <si>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</si>
  <si>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</si>
  <si>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</si>
  <si>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</si>
  <si>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</si>
  <si>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</si>
  <si>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</si>
  <si>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</si>
  <si>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</si>
  <si>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</si>
  <si>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</si>
  <si>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</si>
  <si>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</si>
  <si>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</si>
  <si>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</si>
  <si>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</si>
  <si>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</si>
  <si>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</si>
  <si>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</si>
  <si>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</si>
  <si>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</si>
  <si>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</si>
  <si>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</si>
  <si>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</si>
  <si>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</si>
  <si>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</si>
  <si>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</si>
  <si>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</si>
  <si>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</si>
  <si>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</si>
  <si>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</si>
  <si>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</si>
  <si>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</si>
  <si>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</si>
  <si>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</si>
  <si>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</si>
  <si>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</si>
  <si>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</si>
  <si>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</si>
  <si>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</si>
  <si>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</si>
  <si>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</si>
  <si>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</si>
  <si>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</si>
  <si>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</si>
  <si>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</si>
  <si>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</si>
  <si>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</si>
  <si>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</si>
  <si>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</si>
  <si>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</si>
  <si>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</si>
  <si>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</si>
  <si>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</si>
  <si>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</si>
  <si>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</si>
  <si>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</si>
  <si>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</si>
  <si>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</si>
  <si>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</si>
  <si>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</si>
  <si>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</si>
  <si>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</si>
  <si>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</si>
  <si>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</si>
  <si>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</si>
  <si>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</si>
  <si>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</si>
  <si>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</si>
  <si>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</si>
  <si>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</si>
  <si>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</si>
  <si>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</si>
  <si>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</si>
  <si>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</si>
  <si>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</si>
  <si>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</si>
  <si>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</si>
  <si>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</si>
  <si>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</si>
  <si>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</si>
  <si>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</si>
  <si>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</si>
  <si>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</si>
  <si>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</si>
  <si>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</si>
  <si>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</si>
  <si>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</si>
  <si>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</si>
  <si>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</si>
  <si>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</si>
  <si>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</si>
  <si>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</si>
  <si>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</si>
  <si>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</si>
  <si>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</si>
  <si>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</si>
  <si>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</si>
  <si>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</si>
  <si>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</si>
  <si>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</si>
  <si>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</si>
  <si>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</si>
  <si>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</si>
  <si>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</si>
  <si>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</si>
  <si>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</si>
  <si>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</si>
  <si>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</si>
  <si>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</si>
  <si>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</si>
  <si>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</si>
  <si>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</si>
  <si>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</si>
  <si>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</si>
  <si>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</si>
  <si>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</si>
  <si>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</si>
  <si>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</si>
  <si>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</si>
  <si>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</si>
  <si>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</si>
  <si>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</si>
  <si>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</si>
  <si>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</si>
  <si>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</si>
  <si>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</si>
  <si>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</si>
  <si>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</si>
  <si>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</si>
  <si>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</si>
  <si>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</si>
  <si>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</si>
  <si>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</si>
  <si>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</si>
  <si>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</si>
  <si>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</si>
  <si>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</si>
  <si>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</si>
  <si>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</si>
  <si>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</si>
  <si>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</si>
  <si>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</si>
  <si>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</si>
  <si>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</si>
  <si>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</si>
  <si>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</si>
  <si>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</si>
  <si>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</si>
  <si>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</si>
  <si>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</si>
  <si>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</si>
  <si>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</si>
  <si>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</si>
  <si>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</si>
  <si>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</si>
  <si>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</si>
  <si>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</si>
  <si>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</si>
  <si>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</si>
  <si>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</si>
  <si>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</si>
  <si>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</si>
  <si>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</si>
  <si>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</si>
  <si>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</si>
  <si>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</si>
  <si>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</si>
  <si>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</si>
  <si>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</si>
  <si>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</si>
  <si>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</si>
  <si>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</si>
  <si>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</si>
  <si>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</si>
  <si>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</si>
  <si>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</si>
  <si>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</si>
  <si>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</si>
  <si>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</si>
  <si>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</si>
  <si>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</si>
  <si>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</si>
  <si>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</si>
  <si>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</si>
  <si>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</si>
  <si>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</si>
  <si>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</si>
  <si>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</si>
  <si>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</si>
  <si>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</si>
  <si>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</si>
  <si>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</si>
  <si>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</si>
  <si>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</si>
  <si>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</si>
  <si>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</si>
  <si>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</si>
  <si>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</si>
  <si>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</si>
  <si>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</si>
  <si>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</si>
  <si>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</si>
  <si>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</si>
  <si>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</si>
  <si>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</si>
  <si>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</si>
  <si>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</si>
  <si>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</si>
  <si>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</si>
  <si>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</si>
  <si>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</si>
  <si>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</si>
  <si>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</si>
  <si>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</si>
  <si>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</si>
  <si>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</si>
  <si>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</si>
  <si>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</si>
  <si>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</si>
  <si>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</si>
  <si>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</si>
  <si>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</si>
  <si>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</si>
  <si>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</si>
  <si>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</si>
  <si>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</si>
  <si>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</si>
  <si>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</si>
  <si>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</si>
  <si>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</si>
  <si>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</si>
  <si>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</si>
  <si>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</si>
  <si>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</si>
  <si>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</si>
  <si>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</si>
  <si>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</si>
  <si>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</si>
  <si>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</si>
  <si>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</si>
  <si>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</si>
  <si>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</si>
  <si>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</si>
  <si>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</si>
  <si>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</si>
  <si>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</si>
  <si>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</si>
  <si>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</si>
  <si>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</si>
  <si>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</si>
  <si>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</si>
  <si>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</si>
  <si>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</si>
  <si>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</si>
  <si>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</si>
  <si>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</si>
  <si>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</si>
  <si>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</si>
  <si>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</si>
  <si>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</si>
  <si>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</si>
  <si>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</si>
  <si>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</si>
  <si>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</si>
  <si>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</si>
  <si>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</si>
  <si>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</si>
  <si>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</si>
  <si>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</si>
  <si>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</si>
  <si>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</si>
  <si>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</si>
  <si>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</si>
  <si>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</si>
  <si>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</si>
  <si>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</si>
  <si>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</si>
  <si>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</si>
  <si>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</si>
  <si>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</si>
  <si>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</si>
  <si>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</si>
  <si>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</si>
  <si>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</si>
  <si>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</si>
  <si>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</si>
  <si>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</si>
  <si>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</si>
  <si>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</si>
  <si>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</si>
  <si>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</si>
  <si>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</si>
  <si>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</si>
  <si>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</si>
  <si>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</si>
  <si>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</si>
  <si>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</si>
  <si>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</si>
  <si>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</si>
  <si>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</si>
  <si>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</si>
  <si>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</si>
  <si>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</si>
  <si>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</si>
  <si>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</si>
  <si>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</si>
  <si>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</si>
  <si>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</si>
  <si>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</si>
  <si>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</si>
  <si>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</si>
  <si>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</si>
  <si>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</si>
  <si>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</si>
  <si>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</si>
  <si>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</si>
  <si>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</si>
  <si>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</si>
  <si>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</si>
  <si>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</si>
  <si>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</si>
  <si>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</si>
  <si>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</si>
  <si>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</si>
  <si>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</si>
  <si>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</si>
  <si>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</si>
  <si>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</si>
  <si>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</si>
  <si>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</si>
  <si>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</si>
  <si>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</si>
  <si>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</si>
  <si>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</si>
  <si>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</si>
  <si>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</si>
  <si>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</si>
  <si>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</si>
  <si>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</si>
  <si>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</si>
  <si>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</si>
  <si>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</si>
  <si>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</si>
  <si>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</si>
  <si>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</si>
  <si>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</si>
  <si>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</si>
  <si>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</si>
  <si>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</si>
  <si>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</si>
  <si>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</si>
  <si>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</si>
  <si>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</si>
  <si>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</si>
  <si>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</si>
  <si>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</si>
  <si>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</si>
  <si>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</si>
  <si>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</si>
  <si>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</si>
  <si>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</si>
  <si>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</si>
  <si>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</si>
  <si>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</si>
  <si>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</si>
  <si>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</si>
  <si>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</si>
  <si>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</si>
  <si>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</si>
  <si>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</si>
  <si>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</si>
  <si>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</si>
  <si>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</si>
  <si>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</si>
  <si>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</si>
  <si>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</si>
  <si>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</si>
  <si>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</si>
  <si>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</si>
  <si>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</si>
  <si>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</si>
  <si>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</si>
  <si>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</si>
  <si>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</si>
  <si>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</si>
  <si>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</si>
  <si>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</si>
  <si>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</si>
  <si>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</si>
  <si>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</si>
  <si>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</si>
  <si>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</si>
  <si>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</si>
  <si>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</si>
  <si>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</si>
  <si>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</si>
  <si>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</si>
  <si>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</si>
  <si>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</si>
  <si>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</si>
  <si>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</si>
  <si>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</si>
  <si>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</si>
  <si>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</si>
  <si>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</si>
  <si>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</si>
  <si>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</si>
  <si>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</si>
  <si>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</si>
  <si>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</si>
  <si>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</si>
  <si>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</si>
  <si>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</si>
  <si>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</si>
  <si>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</si>
  <si>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</si>
  <si>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</si>
  <si>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</si>
  <si>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</si>
  <si>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</si>
  <si>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</si>
  <si>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</si>
  <si>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</si>
  <si>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</si>
  <si>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</si>
  <si>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</si>
  <si>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</si>
  <si>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</si>
  <si>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</si>
  <si>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</si>
  <si>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</si>
  <si>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</si>
  <si>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</si>
  <si>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</si>
  <si>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</si>
  <si>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</si>
  <si>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</si>
  <si>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</si>
  <si>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</si>
  <si>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</si>
  <si>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</si>
  <si>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</si>
  <si>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</si>
  <si>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</si>
  <si>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</si>
  <si>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</si>
  <si>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</si>
  <si>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</si>
  <si>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</si>
  <si>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</si>
  <si>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</si>
  <si>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</si>
  <si>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</si>
  <si>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</si>
  <si>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</si>
  <si>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</si>
  <si>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</si>
  <si>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</si>
  <si>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</si>
  <si>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</si>
  <si>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</si>
  <si>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</si>
  <si>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</si>
  <si>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</si>
  <si>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</si>
  <si>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</si>
  <si>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</si>
  <si>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</si>
  <si>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</si>
  <si>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</si>
  <si>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</si>
  <si>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</si>
  <si>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</si>
  <si>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</si>
  <si>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</si>
  <si>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</si>
  <si>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</si>
  <si>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</si>
  <si>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</si>
  <si>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</si>
  <si>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</si>
  <si>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</si>
  <si>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</si>
  <si>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</si>
  <si>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</si>
  <si>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</si>
  <si>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</si>
  <si>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</si>
  <si>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</si>
  <si>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</si>
  <si>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</si>
  <si>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</si>
  <si>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</si>
  <si>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</si>
  <si>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</si>
  <si>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</si>
  <si>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</si>
  <si>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</si>
  <si>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</si>
  <si>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</si>
  <si>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</si>
  <si>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</si>
  <si>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</si>
  <si>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</si>
  <si>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</si>
  <si>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</si>
  <si>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</si>
  <si>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</si>
  <si>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</si>
  <si>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</si>
  <si>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</si>
  <si>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</si>
  <si>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</si>
  <si>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</si>
  <si>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</si>
  <si>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</si>
  <si>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</si>
  <si>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</si>
  <si>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</si>
  <si>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</si>
  <si>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</si>
  <si>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</si>
  <si>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</si>
  <si>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</si>
  <si>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</si>
  <si>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</si>
  <si>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</si>
  <si>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</si>
  <si>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</si>
  <si>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</si>
  <si>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</si>
  <si>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</si>
  <si>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</si>
  <si>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</si>
  <si>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</si>
  <si>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</si>
  <si>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</si>
  <si>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</si>
  <si>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</si>
  <si>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</si>
  <si>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</si>
  <si>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</si>
  <si>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</si>
  <si>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</si>
  <si>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</si>
  <si>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</si>
  <si>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</si>
  <si>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</si>
  <si>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</si>
  <si>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</si>
  <si>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</si>
  <si>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</si>
  <si>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</si>
  <si>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</si>
  <si>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</si>
  <si>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</si>
  <si>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</si>
  <si>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</si>
  <si>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</si>
  <si>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</si>
  <si>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</si>
  <si>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</si>
  <si>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</si>
  <si>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</si>
  <si>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</si>
  <si>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</si>
  <si>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</si>
  <si>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</si>
  <si>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</si>
  <si>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</si>
  <si>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</si>
  <si>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</si>
  <si>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</si>
  <si>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</si>
  <si>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</si>
  <si>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</si>
  <si>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</si>
  <si>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</si>
  <si>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</si>
  <si>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</si>
  <si>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</si>
  <si>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</si>
  <si>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</si>
  <si>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</si>
  <si>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</si>
  <si>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</si>
  <si>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</si>
  <si>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</si>
  <si>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</si>
  <si>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</si>
  <si>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</si>
  <si>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</si>
  <si>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</si>
  <si>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</si>
  <si>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</si>
  <si>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</si>
  <si>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</si>
  <si>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</si>
  <si>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</si>
  <si>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</si>
  <si>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</si>
  <si>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</si>
  <si>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</si>
  <si>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</si>
  <si>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</si>
  <si>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</si>
  <si>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</si>
  <si>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</si>
  <si>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</si>
  <si>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</si>
  <si>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</si>
  <si>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</si>
  <si>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</si>
  <si>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</si>
  <si>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</si>
  <si>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</si>
  <si>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</si>
  <si>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</si>
  <si>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</si>
  <si>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</si>
  <si>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</si>
  <si>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</si>
  <si>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</si>
  <si>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</si>
  <si>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</si>
  <si>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</si>
  <si>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</si>
  <si>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</si>
  <si>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</si>
  <si>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</si>
  <si>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</si>
  <si>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</si>
  <si>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</si>
  <si>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</si>
  <si>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</si>
  <si>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</si>
  <si>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</si>
  <si>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</si>
  <si>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</si>
  <si>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</si>
  <si>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</si>
  <si>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</si>
  <si>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</si>
  <si>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</si>
  <si>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</si>
  <si>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</si>
  <si>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</si>
  <si>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</si>
  <si>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</si>
  <si>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</si>
  <si>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</si>
  <si>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</si>
  <si>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</si>
  <si>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</si>
  <si>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</si>
  <si>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</si>
  <si>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</si>
  <si>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</si>
  <si>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</si>
  <si>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</si>
  <si>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</si>
  <si>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</si>
  <si>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</si>
  <si>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</si>
  <si>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</si>
  <si>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</si>
  <si>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</si>
  <si>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</si>
  <si>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</si>
  <si>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</si>
  <si>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</si>
  <si>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</si>
  <si>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</si>
  <si>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</si>
  <si>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</si>
  <si>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</si>
  <si>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</si>
  <si>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</si>
  <si>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</si>
  <si>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</si>
  <si>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</si>
  <si>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</si>
  <si>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</si>
  <si>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</si>
  <si>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</si>
  <si>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</si>
  <si>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</si>
  <si>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</si>
  <si>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</si>
  <si>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</si>
  <si>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</si>
  <si>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</si>
  <si>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</si>
  <si>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</si>
  <si>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</si>
  <si>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</si>
  <si>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</si>
  <si>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</si>
  <si>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</si>
  <si>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</si>
  <si>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</si>
  <si>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</si>
  <si>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</si>
  <si>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</si>
  <si>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</si>
  <si>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</si>
  <si>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</si>
  <si>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</si>
  <si>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</si>
  <si>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</si>
  <si>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</si>
  <si>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</si>
  <si>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</si>
  <si>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</si>
  <si>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</si>
  <si>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</si>
  <si>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</si>
  <si>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</si>
  <si>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</si>
  <si>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</si>
  <si>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</si>
  <si>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</si>
  <si>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</si>
  <si>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</si>
  <si>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</si>
  <si>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</si>
  <si>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</si>
  <si>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</si>
  <si>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</si>
  <si>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</si>
  <si>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</si>
  <si>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</si>
  <si>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</si>
  <si>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</si>
  <si>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</si>
  <si>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</si>
  <si>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</si>
  <si>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</si>
  <si>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</si>
  <si>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</si>
  <si>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</si>
  <si>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</si>
  <si>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</si>
  <si>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</si>
  <si>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</si>
  <si>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</si>
  <si>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</si>
  <si>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</si>
  <si>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</si>
  <si>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</si>
  <si>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</si>
  <si>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</si>
  <si>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</si>
  <si>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</si>
  <si>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</si>
  <si>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</si>
  <si>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</si>
  <si>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</si>
  <si>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</si>
  <si>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</si>
  <si>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</si>
  <si>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</si>
  <si>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</si>
  <si>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</si>
  <si>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</si>
  <si>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</si>
  <si>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</si>
  <si>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</si>
  <si>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</si>
  <si>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</si>
  <si>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</si>
  <si>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</si>
  <si>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</si>
  <si>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</si>
  <si>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</si>
  <si>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</si>
  <si>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</si>
  <si>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</si>
  <si>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</si>
  <si>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</si>
  <si>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</si>
  <si>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</si>
  <si>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</si>
  <si>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</si>
  <si>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</si>
  <si>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</si>
  <si>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</si>
  <si>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</si>
  <si>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</si>
  <si>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</si>
  <si>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</si>
  <si>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</si>
  <si>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</si>
  <si>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</si>
  <si>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</si>
  <si>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</si>
  <si>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</si>
  <si>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</si>
  <si>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</si>
  <si>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</si>
  <si>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</si>
  <si>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</si>
  <si>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</si>
  <si>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</si>
  <si>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</si>
  <si>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</si>
  <si>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</si>
  <si>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</si>
  <si>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</si>
  <si>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</si>
  <si>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</si>
  <si>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</si>
  <si>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</si>
  <si>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</si>
  <si>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</si>
  <si>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</si>
  <si>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</si>
  <si>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</si>
  <si>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</si>
  <si>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</si>
  <si>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</si>
  <si>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</si>
  <si>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</si>
  <si>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</si>
  <si>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</si>
  <si>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</si>
  <si>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</si>
  <si>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</si>
  <si>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</si>
  <si>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</si>
  <si>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</si>
  <si>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</si>
  <si>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</si>
  <si>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</si>
  <si>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</si>
  <si>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</si>
  <si>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</si>
  <si>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</si>
  <si>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</si>
  <si>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</si>
  <si>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</si>
  <si>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</si>
  <si>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</si>
  <si>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</si>
  <si>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</si>
  <si>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</si>
  <si>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</si>
  <si>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</si>
  <si>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</si>
  <si>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</si>
  <si>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</si>
  <si>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</si>
  <si>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</si>
  <si>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</si>
  <si>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</si>
  <si>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</si>
  <si>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</si>
  <si>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</si>
  <si>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</si>
  <si>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</si>
  <si>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</si>
  <si>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</si>
  <si>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</si>
  <si>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</si>
  <si>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</si>
  <si>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</si>
  <si>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</si>
  <si>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</si>
  <si>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</si>
  <si>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</si>
  <si>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</si>
  <si>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</si>
  <si>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</si>
  <si>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</si>
  <si>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</si>
  <si>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</si>
  <si>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</si>
  <si>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</si>
  <si>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</si>
  <si>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</si>
  <si>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</si>
  <si>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</si>
  <si>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</si>
  <si>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</si>
  <si>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</si>
  <si>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</si>
  <si>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</si>
  <si>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</si>
  <si>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</si>
  <si>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</si>
  <si>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</si>
  <si>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</si>
  <si>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</si>
  <si>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</si>
  <si>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</si>
  <si>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</si>
  <si>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</si>
  <si>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</si>
  <si>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</si>
  <si>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</si>
  <si>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</si>
  <si>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</si>
  <si>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</si>
  <si>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</si>
  <si>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</si>
  <si>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</si>
  <si>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</si>
  <si>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</si>
  <si>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</si>
  <si>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</si>
  <si>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</si>
  <si>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</si>
  <si>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</si>
  <si>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</si>
  <si>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</si>
  <si>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</si>
  <si>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</si>
  <si>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</si>
  <si>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</si>
  <si>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</si>
  <si>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</si>
  <si>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</si>
  <si>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</si>
  <si>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</si>
  <si>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</si>
  <si>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</si>
  <si>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</si>
  <si>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</si>
  <si>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</si>
  <si>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</si>
  <si>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</si>
  <si>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</si>
  <si>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</si>
  <si>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</si>
  <si>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</si>
  <si>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</si>
  <si>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</si>
  <si>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</si>
  <si>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</si>
  <si>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</si>
  <si>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</si>
  <si>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</si>
  <si>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</si>
  <si>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</si>
  <si>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</si>
  <si>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</si>
  <si>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</si>
  <si>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</si>
  <si>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</si>
  <si>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</si>
  <si>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</si>
  <si>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</si>
  <si>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</si>
  <si>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</si>
  <si>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</si>
  <si>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</si>
  <si>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</si>
  <si>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</si>
  <si>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</si>
  <si>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</si>
  <si>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</si>
  <si>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</si>
  <si>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</si>
  <si>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</si>
  <si>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</si>
  <si>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</si>
  <si>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</si>
  <si>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</si>
  <si>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</si>
  <si>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</si>
  <si>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</si>
  <si>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</si>
  <si>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</si>
  <si>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</si>
  <si>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</si>
  <si>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</si>
  <si>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</si>
  <si>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</si>
  <si>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</si>
  <si>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</si>
  <si>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</si>
  <si>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</si>
  <si>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</si>
  <si>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</si>
  <si>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</si>
  <si>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</si>
  <si>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</si>
  <si>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</si>
  <si>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</si>
  <si>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</si>
  <si>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</si>
  <si>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</si>
  <si>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</si>
  <si>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</si>
  <si>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</si>
  <si>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</si>
  <si>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</si>
  <si>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</si>
  <si>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</si>
  <si>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</si>
  <si>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</si>
  <si>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</si>
  <si>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</si>
  <si>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</si>
  <si>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</si>
  <si>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</si>
  <si>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</si>
  <si>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</si>
  <si>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</si>
  <si>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</si>
  <si>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</si>
  <si>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</si>
  <si>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</si>
  <si>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</si>
  <si>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</si>
  <si>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</si>
  <si>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</si>
  <si>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</si>
  <si>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</si>
  <si>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</si>
  <si>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</si>
  <si>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</si>
  <si>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</si>
  <si>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</si>
  <si>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</si>
  <si>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</si>
  <si>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</si>
  <si>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</si>
  <si>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</si>
  <si>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</si>
  <si>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</si>
  <si>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</si>
  <si>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</si>
  <si>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</si>
  <si>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</si>
  <si>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</si>
  <si>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</si>
  <si>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</si>
  <si>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</si>
  <si>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</si>
  <si>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</si>
  <si>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</si>
  <si>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</si>
  <si>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</si>
  <si>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</si>
  <si>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</si>
  <si>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</si>
  <si>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</si>
  <si>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</si>
  <si>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</si>
  <si>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</si>
  <si>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</si>
  <si>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</si>
  <si>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</si>
  <si>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</si>
  <si>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</si>
  <si>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</si>
  <si>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</si>
  <si>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</si>
  <si>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</si>
  <si>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</si>
  <si>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</si>
  <si>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</si>
  <si>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</si>
  <si>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</si>
  <si>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</si>
  <si>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</si>
  <si>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</si>
  <si>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</si>
  <si>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</si>
  <si>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</si>
  <si>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</si>
  <si>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</si>
  <si>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</si>
  <si>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</si>
  <si>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</si>
  <si>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</si>
  <si>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</si>
  <si>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</si>
  <si>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</si>
  <si>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</si>
  <si>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</si>
  <si>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</si>
  <si>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</si>
  <si>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</si>
  <si>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</si>
  <si>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</si>
  <si>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</si>
  <si>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</si>
  <si>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</si>
  <si>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</si>
  <si>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</si>
  <si>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</si>
  <si>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</si>
  <si>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</si>
  <si>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</si>
  <si>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</si>
  <si>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</si>
  <si>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</si>
  <si>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</si>
  <si>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</si>
  <si>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</si>
  <si>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</si>
  <si>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</si>
  <si>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</si>
  <si>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</si>
  <si>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</si>
  <si>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</si>
  <si>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</si>
  <si>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</si>
  <si>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</si>
  <si>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</si>
  <si>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</si>
  <si>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</si>
  <si>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</si>
  <si>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</si>
  <si>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</si>
  <si>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</si>
  <si>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</si>
  <si>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</si>
  <si>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</si>
  <si>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</si>
  <si>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</si>
  <si>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</si>
  <si>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</si>
  <si>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</si>
  <si>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</si>
  <si>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</si>
  <si>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</si>
  <si>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</si>
  <si>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</si>
  <si>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</si>
  <si>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</si>
  <si>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</si>
  <si>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</si>
  <si>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</si>
  <si>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</si>
  <si>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</si>
  <si>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</si>
  <si>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</si>
  <si>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</si>
  <si>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</si>
  <si>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</si>
  <si>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</si>
  <si>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</si>
  <si>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</si>
  <si>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</si>
  <si>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</si>
  <si>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</si>
  <si>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</si>
  <si>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</si>
  <si>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</si>
  <si>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</si>
  <si>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</si>
  <si>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</si>
  <si>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</si>
  <si>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</si>
  <si>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</si>
  <si>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</si>
  <si>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</si>
  <si>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</si>
  <si>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</si>
  <si>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</si>
  <si>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</si>
  <si>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</si>
  <si>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</si>
  <si>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</si>
  <si>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</si>
  <si>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</si>
  <si>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</si>
  <si>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</si>
  <si>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</si>
  <si>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</si>
  <si>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</si>
  <si>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</si>
  <si>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</si>
  <si>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</si>
  <si>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</si>
  <si>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</si>
  <si>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</si>
  <si>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</si>
  <si>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</si>
  <si>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</si>
  <si>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</si>
  <si>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</si>
  <si>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</si>
  <si>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</si>
  <si>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</si>
  <si>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</si>
  <si>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</si>
  <si>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</si>
  <si>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</si>
  <si>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</si>
  <si>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</si>
  <si>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</si>
  <si>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</si>
  <si>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</si>
  <si>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</si>
  <si>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</si>
  <si>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</si>
  <si>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</si>
  <si>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</si>
  <si>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</si>
  <si>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</si>
  <si>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</si>
  <si>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</si>
  <si>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</si>
  <si>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</si>
  <si>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</si>
  <si>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</si>
  <si>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</si>
  <si>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</si>
  <si>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</si>
  <si>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</si>
  <si>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</si>
  <si>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</si>
  <si>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</si>
  <si>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</si>
  <si>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</si>
  <si>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</si>
  <si>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</si>
  <si>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</si>
  <si>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</si>
  <si>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</si>
  <si>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</si>
  <si>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</si>
  <si>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</si>
  <si>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</si>
  <si>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</si>
  <si>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</si>
  <si>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</si>
  <si>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</si>
  <si>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</si>
  <si>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</si>
  <si>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</si>
  <si>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</si>
  <si>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</si>
  <si>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</si>
  <si>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</si>
  <si>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</si>
  <si>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</si>
  <si>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</si>
  <si>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</si>
  <si>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</si>
  <si>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</si>
  <si>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</si>
  <si>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</si>
  <si>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</si>
  <si>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</si>
  <si>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</si>
  <si>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</si>
  <si>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</si>
  <si>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</si>
  <si>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</si>
  <si>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</si>
  <si>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</si>
  <si>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</si>
  <si>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</si>
  <si>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</si>
  <si>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</si>
  <si>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</si>
  <si>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</si>
  <si>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</si>
  <si>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</si>
  <si>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</si>
  <si>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</si>
  <si>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</si>
  <si>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</si>
  <si>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</si>
  <si>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</si>
  <si>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</si>
  <si>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</si>
  <si>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</si>
  <si>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</si>
  <si>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</si>
  <si>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</si>
  <si>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</si>
  <si>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</si>
  <si>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</si>
  <si>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</si>
  <si>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</si>
  <si>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</si>
  <si>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</si>
  <si>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</si>
  <si>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</si>
  <si>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</si>
  <si>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</si>
  <si>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</si>
  <si>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</si>
  <si>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</si>
  <si>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</si>
  <si>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</si>
  <si>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</si>
  <si>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</si>
  <si>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</si>
  <si>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</si>
  <si>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</si>
  <si>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</si>
  <si>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</si>
  <si>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</si>
  <si>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</si>
  <si>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</si>
  <si>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</si>
  <si>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</si>
  <si>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</si>
  <si>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</si>
  <si>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</si>
  <si>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</si>
  <si>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</si>
  <si>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</si>
  <si>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</si>
  <si>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</si>
  <si>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</si>
  <si>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</si>
  <si>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</si>
  <si>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</si>
  <si>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</si>
  <si>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</si>
  <si>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</si>
  <si>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</si>
  <si>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</si>
  <si>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</si>
  <si>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</si>
  <si>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</si>
  <si>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</si>
  <si>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</si>
  <si>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</si>
  <si>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</si>
  <si>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</si>
  <si>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</si>
  <si>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</si>
  <si>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</si>
  <si>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</si>
  <si>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</si>
  <si>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</si>
  <si>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</si>
  <si>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</si>
  <si>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</si>
  <si>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</si>
  <si>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</si>
  <si>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</si>
  <si>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</si>
  <si>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</si>
  <si>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</si>
  <si>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</si>
  <si>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</si>
  <si>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</si>
  <si>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</si>
  <si>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</si>
  <si>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</si>
  <si>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</si>
  <si>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</si>
  <si>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</si>
  <si>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</si>
  <si>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</si>
  <si>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</si>
  <si>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</si>
  <si>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</si>
  <si>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</si>
  <si>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</si>
  <si>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</si>
  <si>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</si>
  <si>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</si>
  <si>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</si>
  <si>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</si>
  <si>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</si>
  <si>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</si>
  <si>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</si>
  <si>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</si>
  <si>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</si>
  <si>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</si>
  <si>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</si>
  <si>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</si>
  <si>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</si>
  <si>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</si>
  <si>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</si>
  <si>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</si>
  <si>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</si>
  <si>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</si>
  <si>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</si>
  <si>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</si>
  <si>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</si>
  <si>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</si>
  <si>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</si>
  <si>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</si>
  <si>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</si>
  <si>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</si>
  <si>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</si>
  <si>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</si>
  <si>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</si>
  <si>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</si>
  <si>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</si>
  <si>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</si>
  <si>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</si>
  <si>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</si>
  <si>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</si>
  <si>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</si>
  <si>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</si>
  <si>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</si>
  <si>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</si>
  <si>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</si>
  <si>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</si>
  <si>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</si>
  <si>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</si>
  <si>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</si>
  <si>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</si>
  <si>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</si>
  <si>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</si>
  <si>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</si>
  <si>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</si>
  <si>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</si>
  <si>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</si>
  <si>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</si>
  <si>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</si>
  <si>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</si>
  <si>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</si>
  <si>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</si>
  <si>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</si>
  <si>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</si>
  <si>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</si>
  <si>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</si>
  <si>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</si>
  <si>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</si>
  <si>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</si>
  <si>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</si>
  <si>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</si>
  <si>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</si>
  <si>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</si>
  <si>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</si>
  <si>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</si>
  <si>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</si>
  <si>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</si>
  <si>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</si>
  <si>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</si>
  <si>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</si>
  <si>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</si>
  <si>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</si>
  <si>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</si>
  <si>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</si>
  <si>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</si>
  <si>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</si>
  <si>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</si>
  <si>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</si>
  <si>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</si>
  <si>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</si>
  <si>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</si>
  <si>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</si>
  <si>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</si>
  <si>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</si>
  <si>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</si>
  <si>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</si>
  <si>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</si>
  <si>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</si>
  <si>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</si>
  <si>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</si>
  <si>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</si>
  <si>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</si>
  <si>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</si>
  <si>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</si>
  <si>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</si>
  <si>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</si>
  <si>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</si>
  <si>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</si>
  <si>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</si>
  <si>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</si>
  <si>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</si>
  <si>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</si>
  <si>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</si>
  <si>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</si>
  <si>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</si>
  <si>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</si>
  <si>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</si>
  <si>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</si>
  <si>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</si>
  <si>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</si>
  <si>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</si>
  <si>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</si>
  <si>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</si>
  <si>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</si>
  <si>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</si>
  <si>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</si>
  <si>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</si>
  <si>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</si>
  <si>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</si>
  <si>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</si>
  <si>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</si>
  <si>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</si>
  <si>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</si>
  <si>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</si>
  <si>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</si>
  <si>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</si>
  <si>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</si>
  <si>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</si>
  <si>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</si>
  <si>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</si>
  <si>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</si>
  <si>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</si>
  <si>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</si>
  <si>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</si>
  <si>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</si>
  <si>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</si>
  <si>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</si>
  <si>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</si>
  <si>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</si>
  <si>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</si>
  <si>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</si>
  <si>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</si>
  <si>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</si>
  <si>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</si>
  <si>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</si>
  <si>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</si>
  <si>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</si>
  <si>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</si>
  <si>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</si>
  <si>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</si>
  <si>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</si>
  <si>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</si>
  <si>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</si>
  <si>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</si>
  <si>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</si>
  <si>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</si>
  <si>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</si>
  <si>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</si>
  <si>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</si>
  <si>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</si>
  <si>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</si>
  <si>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</si>
  <si>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</si>
  <si>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</si>
  <si>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</si>
  <si>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</si>
  <si>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</si>
  <si>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</si>
  <si>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</si>
  <si>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</si>
  <si>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</si>
  <si>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</si>
  <si>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</si>
  <si>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</si>
  <si>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</si>
  <si>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</si>
  <si>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</si>
  <si>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</si>
  <si>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</si>
  <si>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</si>
  <si>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</si>
  <si>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</si>
  <si>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</si>
  <si>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</si>
  <si>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</si>
  <si>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</si>
  <si>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</si>
  <si>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</si>
  <si>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</si>
  <si>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</si>
  <si>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</si>
  <si>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</si>
  <si>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</si>
  <si>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</si>
  <si>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</si>
  <si>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</si>
  <si>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</si>
  <si>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</si>
  <si>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</si>
  <si>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</si>
  <si>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</si>
  <si>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</si>
  <si>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</si>
  <si>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</si>
  <si>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</si>
  <si>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</si>
  <si>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</si>
  <si>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</si>
  <si>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</si>
  <si>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</si>
  <si>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</si>
  <si>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</si>
  <si>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</si>
  <si>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</si>
  <si>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</si>
  <si>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</si>
  <si>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</si>
  <si>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</si>
  <si>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</si>
  <si>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</si>
  <si>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</si>
  <si>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</si>
  <si>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</si>
  <si>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</si>
  <si>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</si>
  <si>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</si>
  <si>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</si>
  <si>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</si>
  <si>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</si>
  <si>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</si>
  <si>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</si>
  <si>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</si>
  <si>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</si>
  <si>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</si>
  <si>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</si>
  <si>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</si>
  <si>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</si>
  <si>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</si>
  <si>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</si>
  <si>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</si>
  <si>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</si>
  <si>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</si>
  <si>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</si>
  <si>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</si>
  <si>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</si>
  <si>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</si>
  <si>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</si>
  <si>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</si>
  <si>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</si>
  <si>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</si>
  <si>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</si>
  <si>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</si>
  <si>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</si>
  <si>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</si>
  <si>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</si>
  <si>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</si>
  <si>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</si>
  <si>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</si>
  <si>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</si>
  <si>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</si>
  <si>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</si>
  <si>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</si>
  <si>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</si>
  <si>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</si>
  <si>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</si>
  <si>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</si>
  <si>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</si>
  <si>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</si>
  <si>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</si>
  <si>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</si>
  <si>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</si>
  <si>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</si>
  <si>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</si>
  <si>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</si>
  <si>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</si>
  <si>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</si>
  <si>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</si>
  <si>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</si>
  <si>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</si>
  <si>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</si>
  <si>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</si>
  <si>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</si>
  <si>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</si>
  <si>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</si>
  <si>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</si>
  <si>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</si>
  <si>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</si>
  <si>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</si>
  <si>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</si>
  <si>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</si>
  <si>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</si>
  <si>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</si>
  <si>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</si>
  <si>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</si>
  <si>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</si>
  <si>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</si>
  <si>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</si>
  <si>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</si>
  <si>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</si>
  <si>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</si>
  <si>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</si>
  <si>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</si>
  <si>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</si>
  <si>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</si>
  <si>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</si>
  <si>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</si>
  <si>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</si>
  <si>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</si>
  <si>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</si>
  <si>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</si>
  <si>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</si>
  <si>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</si>
  <si>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</si>
  <si>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</si>
  <si>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</si>
  <si>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</si>
  <si>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</si>
  <si>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</si>
  <si>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</si>
  <si>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</si>
  <si>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</si>
  <si>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</si>
  <si>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</si>
  <si>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</si>
  <si>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</si>
  <si>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</si>
  <si>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</si>
  <si>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</si>
  <si>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</si>
  <si>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</si>
  <si>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</si>
  <si>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</si>
  <si>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</si>
  <si>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</si>
  <si>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</si>
  <si>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</si>
  <si>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</si>
  <si>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</si>
  <si>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</si>
  <si>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</si>
  <si>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</si>
  <si>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</si>
  <si>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</si>
  <si>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</si>
  <si>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</si>
  <si>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</si>
  <si>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</si>
  <si>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</si>
  <si>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</si>
  <si>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</si>
  <si>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</si>
  <si>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</si>
  <si>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</si>
  <si>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</si>
  <si>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</si>
  <si>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</si>
  <si>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</si>
  <si>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</si>
  <si>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</si>
  <si>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</si>
  <si>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</si>
  <si>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</si>
  <si>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</si>
  <si>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</si>
  <si>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</si>
  <si>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</si>
  <si>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</si>
  <si>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</si>
  <si>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</si>
  <si>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</si>
  <si>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</si>
  <si>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</si>
  <si>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</si>
  <si>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</si>
  <si>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</si>
  <si>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</si>
  <si>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</si>
  <si>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</si>
  <si>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</si>
  <si>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</si>
  <si>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</si>
  <si>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</si>
  <si>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</si>
  <si>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</si>
  <si>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</si>
  <si>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</si>
  <si>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</si>
  <si>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</si>
  <si>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</si>
  <si>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</si>
  <si>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</si>
  <si>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</si>
  <si>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</si>
  <si>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</si>
  <si>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</si>
  <si>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</si>
  <si>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</si>
  <si>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</si>
  <si>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</si>
  <si>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</si>
  <si>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</si>
  <si>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</si>
  <si>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</si>
  <si>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</si>
  <si>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</si>
  <si>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</si>
  <si>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</si>
  <si>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</si>
  <si>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</si>
  <si>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</si>
  <si>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</si>
  <si>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</si>
  <si>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</si>
  <si>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</si>
  <si>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</si>
  <si>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</si>
  <si>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</si>
  <si>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</si>
  <si>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</si>
  <si>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</si>
  <si>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</si>
  <si>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</si>
  <si>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</si>
  <si>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</si>
  <si>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</si>
  <si>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</si>
  <si>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</si>
  <si>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</si>
  <si>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</si>
  <si>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</si>
  <si>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</si>
  <si>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</si>
  <si>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</si>
  <si>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</si>
  <si>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</si>
  <si>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</si>
  <si>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</si>
  <si>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</si>
  <si>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</si>
  <si>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</si>
  <si>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</si>
  <si>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</si>
  <si>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</si>
  <si>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</si>
  <si>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</si>
  <si>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</si>
  <si>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</si>
  <si>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</si>
  <si>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</si>
  <si>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</si>
  <si>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</si>
  <si>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</si>
  <si>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</si>
  <si>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</si>
  <si>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</si>
  <si>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</si>
  <si>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</si>
  <si>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</si>
  <si>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</si>
  <si>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</si>
  <si>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</si>
  <si>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</si>
  <si>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</si>
  <si>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</si>
  <si>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</si>
  <si>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</si>
  <si>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</si>
  <si>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</si>
  <si>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</si>
  <si>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</si>
  <si>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</si>
  <si>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</si>
  <si>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</si>
  <si>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</si>
  <si>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</si>
  <si>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</si>
  <si>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</si>
  <si>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</si>
  <si>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</si>
  <si>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</si>
  <si>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</si>
  <si>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</si>
  <si>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</si>
  <si>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</si>
  <si>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</si>
  <si>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</si>
  <si>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</si>
  <si>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</si>
  <si>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</si>
  <si>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</si>
  <si>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</si>
  <si>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</si>
  <si>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</si>
  <si>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</si>
  <si>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</si>
  <si>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</si>
  <si>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</si>
  <si>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</si>
  <si>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</si>
  <si>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</si>
  <si>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</si>
  <si>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</si>
  <si>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</si>
  <si>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</si>
  <si>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</si>
  <si>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</si>
  <si>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</si>
  <si>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</si>
  <si>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</si>
  <si>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</si>
  <si>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</si>
  <si>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</si>
  <si>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</si>
  <si>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</si>
  <si>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</si>
  <si>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</si>
  <si>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</si>
  <si>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</si>
  <si>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</si>
  <si>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</si>
  <si>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</si>
  <si>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</si>
  <si>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</si>
  <si>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</si>
  <si>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</si>
  <si>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</si>
  <si>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</si>
  <si>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</si>
  <si>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</si>
  <si>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</si>
  <si>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</si>
  <si>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</si>
  <si>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</si>
  <si>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</si>
  <si>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</si>
  <si>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</si>
  <si>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</si>
  <si>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</si>
  <si>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</si>
  <si>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</si>
  <si>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</si>
  <si>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</si>
  <si>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</si>
  <si>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</si>
  <si>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</si>
  <si>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</si>
  <si>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</si>
  <si>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</si>
  <si>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</si>
  <si>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</si>
  <si>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</si>
  <si>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</si>
  <si>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</si>
  <si>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</si>
  <si>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</si>
  <si>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</si>
  <si>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</si>
  <si>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</si>
  <si>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</si>
  <si>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</si>
  <si>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</si>
  <si>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</si>
  <si>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</si>
  <si>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</si>
  <si>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</si>
  <si>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</si>
  <si>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</si>
  <si>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</si>
  <si>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</si>
  <si>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</si>
  <si>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</si>
  <si>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</si>
  <si>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</si>
  <si>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</si>
  <si>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</si>
  <si>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</si>
  <si>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</si>
  <si>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</si>
  <si>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</si>
  <si>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</si>
  <si>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</si>
  <si>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</si>
  <si>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</si>
  <si>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</si>
  <si>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</si>
  <si>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</si>
  <si>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</si>
  <si>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</si>
  <si>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</si>
  <si>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</si>
  <si>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</si>
  <si>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</si>
  <si>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</si>
  <si>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</si>
  <si>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</si>
  <si>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</si>
  <si>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</si>
  <si>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</si>
  <si>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</si>
  <si>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</si>
  <si>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</si>
  <si>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</si>
  <si>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</si>
  <si>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</si>
  <si>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</si>
  <si>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</si>
  <si>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</si>
  <si>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</si>
  <si>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</si>
  <si>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</si>
  <si>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</si>
  <si>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</si>
  <si>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</si>
  <si>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</si>
  <si>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</si>
  <si>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</si>
  <si>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</si>
  <si>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</si>
  <si>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</si>
  <si>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</si>
  <si>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</si>
  <si>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</si>
  <si>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</si>
  <si>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</si>
  <si>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</si>
  <si>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</si>
  <si>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</si>
  <si>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</si>
  <si>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</si>
  <si>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</si>
  <si>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</si>
  <si>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</si>
  <si>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</si>
  <si>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</si>
  <si>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</si>
  <si>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</si>
  <si>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</si>
  <si>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</si>
  <si>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</si>
  <si>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</si>
  <si>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</si>
  <si>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</si>
  <si>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</si>
  <si>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</si>
  <si>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</si>
  <si>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</si>
  <si>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</si>
  <si>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</si>
  <si>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</si>
  <si>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</si>
  <si>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</si>
  <si>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</si>
  <si>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</si>
  <si>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</si>
  <si>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</si>
  <si>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</si>
  <si>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</si>
  <si>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</si>
  <si>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</si>
  <si>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</si>
  <si>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</si>
  <si>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</si>
  <si>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</si>
  <si>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</si>
  <si>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</si>
  <si>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</si>
  <si>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</si>
  <si>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</si>
  <si>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</si>
  <si>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</si>
  <si>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</si>
  <si>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</si>
  <si>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</si>
  <si>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</si>
  <si>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</si>
  <si>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</si>
  <si>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</si>
  <si>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</si>
  <si>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</si>
  <si>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</si>
  <si>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</si>
  <si>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</si>
  <si>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</si>
  <si>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</si>
  <si>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</si>
  <si>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</si>
  <si>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</si>
  <si>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</si>
  <si>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</si>
  <si>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</si>
  <si>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</si>
  <si>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</si>
  <si>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</si>
  <si>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</si>
  <si>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</si>
  <si>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</si>
  <si>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</si>
  <si>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</si>
  <si>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</si>
  <si>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</si>
  <si>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</si>
  <si>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</si>
  <si>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</si>
  <si>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</si>
  <si>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</si>
  <si>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</si>
  <si>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</si>
  <si>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</si>
  <si>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</si>
  <si>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</si>
  <si>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</si>
  <si>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</si>
  <si>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</si>
  <si>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</si>
  <si>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</si>
  <si>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</si>
  <si>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</si>
  <si>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</si>
  <si>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</si>
  <si>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</si>
  <si>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</si>
  <si>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</si>
  <si>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</si>
  <si>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</si>
  <si>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</si>
  <si>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</si>
  <si>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</si>
  <si>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</si>
  <si>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</si>
  <si>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</si>
  <si>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</si>
  <si>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</si>
  <si>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</si>
  <si>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</si>
  <si>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</si>
  <si>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</si>
  <si>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</si>
  <si>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</si>
  <si>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</si>
  <si>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</si>
  <si>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</si>
  <si>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</si>
  <si>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</si>
  <si>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</si>
  <si>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</si>
  <si>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</si>
  <si>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</si>
  <si>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</si>
  <si>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</si>
  <si>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</si>
  <si>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</si>
  <si>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</si>
  <si>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</si>
  <si>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</si>
  <si>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</si>
  <si>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</si>
  <si>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</si>
  <si>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</si>
  <si>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</si>
  <si>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</si>
  <si>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</si>
  <si>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</si>
  <si>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</si>
  <si>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</si>
  <si>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</si>
  <si>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</si>
  <si>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</si>
  <si>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</si>
  <si>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</si>
  <si>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</si>
  <si>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</si>
  <si>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</si>
  <si>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</si>
  <si>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</si>
  <si>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</si>
  <si>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</si>
  <si>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</si>
  <si>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</si>
  <si>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</si>
  <si>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</si>
  <si>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</si>
  <si>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</si>
  <si>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</si>
  <si>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</si>
  <si>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</si>
  <si>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</si>
  <si>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</si>
  <si>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</si>
  <si>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</si>
  <si>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</si>
  <si>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</si>
  <si>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</si>
  <si>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</si>
  <si>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</si>
  <si>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</si>
  <si>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</si>
  <si>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</si>
  <si>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</si>
  <si>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</si>
  <si>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</si>
  <si>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</si>
  <si>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</si>
  <si>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</si>
  <si>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</si>
  <si>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</si>
  <si>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</si>
  <si>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</si>
  <si>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</si>
  <si>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</si>
  <si>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</si>
  <si>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</si>
  <si>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</si>
  <si>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</si>
  <si>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</si>
  <si>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</si>
  <si>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</si>
  <si>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</si>
  <si>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</si>
  <si>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</si>
  <si>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</si>
  <si>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</si>
  <si>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</si>
  <si>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</si>
  <si>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</si>
  <si>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</si>
  <si>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</si>
  <si>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</si>
  <si>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</si>
  <si>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</si>
  <si>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</si>
  <si>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</si>
  <si>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</si>
  <si>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</si>
  <si>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</si>
  <si>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</si>
  <si>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</si>
  <si>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</si>
  <si>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</si>
  <si>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</si>
  <si>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</si>
  <si>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</si>
  <si>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</si>
  <si>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</si>
  <si>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</si>
  <si>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</si>
  <si>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</si>
  <si>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</si>
  <si>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</si>
  <si>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</si>
  <si>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</si>
  <si>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</si>
  <si>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</si>
  <si>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</si>
  <si>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</si>
  <si>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</si>
  <si>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</si>
  <si>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</si>
  <si>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</si>
  <si>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</si>
  <si>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</si>
  <si>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</si>
  <si>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</si>
  <si>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</si>
  <si>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</si>
  <si>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</si>
  <si>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</si>
  <si>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</si>
  <si>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</si>
  <si>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</si>
  <si>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</si>
  <si>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</si>
  <si>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</si>
  <si>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</si>
  <si>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</si>
  <si>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</si>
  <si>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</si>
  <si>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</si>
  <si>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</si>
  <si>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</si>
  <si>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</si>
  <si>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</si>
  <si>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</si>
  <si>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</si>
  <si>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</si>
  <si>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</si>
  <si>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</si>
  <si>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</si>
  <si>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</si>
  <si>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</si>
  <si>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</si>
  <si>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</si>
  <si>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</si>
  <si>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</si>
  <si>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</si>
  <si>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</si>
  <si>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</si>
  <si>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110</t>
  </si>
  <si>
    <t>330</t>
  </si>
  <si>
    <t>Brindar atencion a la primera infancia, niños y niñas menores de (5) años, de familias en situacion de vulnerabilidad a traves de los hogares comunitarios de bienestar en las siguientes formas de atencion: Familiares, Multiples, Grupales, Jardin social, de empresariales y ben la Modalidad FAMI, de conformidad con los lineamientos, estandares y directrices que ICBF expida para las mismas.</t>
  </si>
  <si>
    <t>Atender la primera infancia en el marco de la estrategia, De cero a siempre, de conformidad de las directrices, lineamientos y estandares establecidos por el ICBF, asi  como regular las relaciones entre las partes derivadas de la entrega de aportes del ICBF a EL CONTRATISTA, para que este asuma con su personal y bajo su exclusiva responsabilidad dicha atencion.</t>
  </si>
  <si>
    <t>147</t>
  </si>
  <si>
    <t>Atender la primera infancia en el marco de la estrategia, De cero a siempre, especialmente a los niños y niñas menores de (5) años de familias en situacion de vulnerabilidadde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Empresariales,Jardines sociales y en la modalidad FAMI</t>
  </si>
  <si>
    <t>359</t>
  </si>
  <si>
    <t>377</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</si>
  <si>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</si>
  <si>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</si>
  <si>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164</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</si>
  <si>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</si>
  <si>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CARRERA 4A # 26 - 34 BARRIO RODRIGO LARA BONILLA PITALITO - HUILA </t>
  </si>
  <si>
    <t>8368283</t>
  </si>
  <si>
    <t xml:space="preserve">FAIVER CADENA LUNA </t>
  </si>
  <si>
    <t>PARROQUIA NUESTRA SEÑORA DE GUADALUPE PITALITO - HUILA</t>
  </si>
  <si>
    <t>010</t>
  </si>
  <si>
    <t>Brindar atencion psicosocial en el campo de restablecimiento de derechos ( maltrato infantil, violencia intrafamiliar, equidad de genero) a niños y niñas entre 0 y 6 años de edad , a madres gestantes y lactantes de la parroquia nuestra señora de Guadalupe en los municipios de Pitalito, corregimineto de san adolfo jurisdiccion del municipio de Acevedo e isnos en el departamento del huila, colombia.</t>
  </si>
  <si>
    <t>08</t>
  </si>
  <si>
    <t>Implementar estrategias para el diagnóstico del estado nutricional, nutrición y salud en la primera infancia, en atención al rendimiento académico de los niños y niñas pertenecientes del centro educativo.</t>
  </si>
  <si>
    <t>05</t>
  </si>
  <si>
    <t>Coordinar y desarrollar acciones enfocadas a la atención a la primera infancia, dentro del marco nutricional y de salud a la población estudiantil del centro educativo.</t>
  </si>
  <si>
    <t xml:space="preserve">CENTRO LUDICO RECREATIVO MANITAS CREATIVAS </t>
  </si>
  <si>
    <t xml:space="preserve">Cr 4A # 26 - 34 </t>
  </si>
  <si>
    <t>funamihuila@gmail.com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</si>
  <si>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</si>
  <si>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2021-86-10002017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</si>
</sst>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0" zoomScaleNormal="80" zoomScaleSheetLayoutView="40" zoomScalePageLayoutView="40" workbookViewId="0">
      <selection activeCell="L10" sqref="L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2703</v>
      </c>
      <c r="D15" s="35"/>
      <c r="E15" s="35"/>
      <c r="F15" s="5"/>
      <c r="G15" s="32" t="s">
        <v>1168</v>
      </c>
      <c r="H15" s="103" t="s">
        <v>1097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900154765</v>
      </c>
      <c r="C20" s="5"/>
      <c r="D20" s="73"/>
      <c r="E20" s="5"/>
      <c r="F20" s="5"/>
      <c r="G20" s="5"/>
      <c r="H20" s="186"/>
      <c r="I20" s="149" t="s">
        <v>1097</v>
      </c>
      <c r="J20" s="150" t="s">
        <v>1099</v>
      </c>
      <c r="K20" s="151">
        <v>1945819660</v>
      </c>
      <c r="L20" s="152">
        <v>44194</v>
      </c>
      <c r="M20" s="152">
        <v>44561</v>
      </c>
      <c r="N20" s="135">
        <f>+(M20-L20)/30</f>
        <v>12.233333333333333</v>
      </c>
      <c r="O20" s="138"/>
      <c r="U20" s="134"/>
      <c r="V20" s="105">
        <f ca="1">NOW()</f>
        <v>44194.963547569445</v>
      </c>
      <c r="W20" s="105">
        <f ca="1">NOW()</f>
        <v>44194.963547569445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FAMILIA MUJER INFANCIA FUNAMI</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41297</v>
      </c>
      <c r="F48" s="145">
        <v>41639</v>
      </c>
      <c r="G48" s="160">
        <f>IF(AND(E48&lt;&gt;"",F48&lt;&gt;""),((F48-E48)/30),"")</f>
        <v>11.4</v>
      </c>
      <c r="H48" s="114" t="s">
        <v>2679</v>
      </c>
      <c r="I48" s="113" t="s">
        <v>660</v>
      </c>
      <c r="J48" s="113" t="s">
        <v>686</v>
      </c>
      <c r="K48" s="116">
        <v>518455983</v>
      </c>
      <c r="L48" s="115" t="s">
        <v>1148</v>
      </c>
      <c r="M48" s="117">
        <v>1</v>
      </c>
      <c r="N48" s="115" t="s">
        <v>27</v>
      </c>
      <c r="O48" s="115" t="s">
        <v>26</v>
      </c>
      <c r="P48" s="78"/>
    </row>
    <row r="49" spans="1:16" s="6" customFormat="1" ht="24.75" customHeight="1" x14ac:dyDescent="0.25">
      <c r="A49" s="143">
        <v>2</v>
      </c>
      <c r="B49" s="122" t="s">
        <v>2676</v>
      </c>
      <c r="C49" s="112" t="s">
        <v>31</v>
      </c>
      <c r="D49" s="110" t="s">
        <v>2678</v>
      </c>
      <c r="E49" s="145">
        <v>41516</v>
      </c>
      <c r="F49" s="145">
        <v>42004</v>
      </c>
      <c r="G49" s="160">
        <f t="shared" ref="G49:G50" si="2">IF(AND(E49&lt;&gt;"",F49&lt;&gt;""),((F49-E49)/30),"")</f>
        <v>16.266666666666666</v>
      </c>
      <c r="H49" s="114" t="s">
        <v>2680</v>
      </c>
      <c r="I49" s="113" t="s">
        <v>660</v>
      </c>
      <c r="J49" s="113" t="s">
        <v>686</v>
      </c>
      <c r="K49" s="116">
        <v>912728301</v>
      </c>
      <c r="L49" s="115" t="s">
        <v>1148</v>
      </c>
      <c r="M49" s="117">
        <v>1</v>
      </c>
      <c r="N49" s="115" t="s">
        <v>27</v>
      </c>
      <c r="O49" s="115" t="s">
        <v>26</v>
      </c>
      <c r="P49" s="78"/>
    </row>
    <row r="50" spans="1:16" s="6" customFormat="1" ht="24.75" customHeight="1" x14ac:dyDescent="0.25">
      <c r="A50" s="143">
        <v>3</v>
      </c>
      <c r="B50" s="122" t="s">
        <v>2676</v>
      </c>
      <c r="C50" s="112" t="s">
        <v>31</v>
      </c>
      <c r="D50" s="110" t="s">
        <v>2681</v>
      </c>
      <c r="E50" s="145">
        <v>41659</v>
      </c>
      <c r="F50" s="145">
        <v>42034</v>
      </c>
      <c r="G50" s="160">
        <f t="shared" si="2"/>
        <v>12.5</v>
      </c>
      <c r="H50" s="119" t="s">
        <v>2682</v>
      </c>
      <c r="I50" s="113" t="s">
        <v>660</v>
      </c>
      <c r="J50" s="113" t="s">
        <v>686</v>
      </c>
      <c r="K50" s="116">
        <v>523609834</v>
      </c>
      <c r="L50" s="115" t="s">
        <v>1148</v>
      </c>
      <c r="M50" s="117">
        <v>1</v>
      </c>
      <c r="N50" s="115" t="s">
        <v>27</v>
      </c>
      <c r="O50" s="115" t="s">
        <v>26</v>
      </c>
      <c r="P50" s="78"/>
    </row>
    <row r="51" spans="1:16" s="6" customFormat="1" ht="24.75" customHeight="1" outlineLevel="1" x14ac:dyDescent="0.25">
      <c r="A51" s="143">
        <v>4</v>
      </c>
      <c r="B51" s="122" t="s">
        <v>2676</v>
      </c>
      <c r="C51" s="112" t="s">
        <v>31</v>
      </c>
      <c r="D51" s="110" t="s">
        <v>2683</v>
      </c>
      <c r="E51" s="145">
        <v>41989</v>
      </c>
      <c r="F51" s="145">
        <v>42369</v>
      </c>
      <c r="G51" s="160">
        <f t="shared" ref="G51:G107" si="3">IF(AND(E51&lt;&gt;"",F51&lt;&gt;""),((F51-E51)/30),"")</f>
        <v>12.666666666666666</v>
      </c>
      <c r="H51" s="114" t="s">
        <v>2686</v>
      </c>
      <c r="I51" s="113" t="s">
        <v>660</v>
      </c>
      <c r="J51" s="113" t="s">
        <v>686</v>
      </c>
      <c r="K51" s="116">
        <v>380357886</v>
      </c>
      <c r="L51" s="115" t="s">
        <v>1148</v>
      </c>
      <c r="M51" s="117">
        <v>1</v>
      </c>
      <c r="N51" s="115" t="s">
        <v>27</v>
      </c>
      <c r="O51" s="115" t="s">
        <v>26</v>
      </c>
      <c r="P51" s="78"/>
    </row>
    <row r="52" spans="1:16" s="7" customFormat="1" ht="24.75" customHeight="1" outlineLevel="1" x14ac:dyDescent="0.25">
      <c r="A52" s="144">
        <v>5</v>
      </c>
      <c r="B52" s="122" t="s">
        <v>2676</v>
      </c>
      <c r="C52" s="112" t="s">
        <v>31</v>
      </c>
      <c r="D52" s="110" t="s">
        <v>2684</v>
      </c>
      <c r="E52" s="145">
        <v>41989</v>
      </c>
      <c r="F52" s="145">
        <v>42369</v>
      </c>
      <c r="G52" s="160">
        <f t="shared" si="3"/>
        <v>12.666666666666666</v>
      </c>
      <c r="H52" s="119" t="s">
        <v>2685</v>
      </c>
      <c r="I52" s="113" t="s">
        <v>660</v>
      </c>
      <c r="J52" s="113" t="s">
        <v>686</v>
      </c>
      <c r="K52" s="116">
        <v>760070119</v>
      </c>
      <c r="L52" s="115" t="s">
        <v>1148</v>
      </c>
      <c r="M52" s="117">
        <v>1</v>
      </c>
      <c r="N52" s="115" t="s">
        <v>27</v>
      </c>
      <c r="O52" s="115" t="s">
        <v>26</v>
      </c>
      <c r="P52" s="79"/>
    </row>
    <row r="53" spans="1:16" s="7" customFormat="1" ht="24.75" customHeight="1" outlineLevel="1" x14ac:dyDescent="0.25">
      <c r="A53" s="144">
        <v>6</v>
      </c>
      <c r="B53" s="111" t="s">
        <v>2692</v>
      </c>
      <c r="C53" s="112" t="s">
        <v>32</v>
      </c>
      <c r="D53" s="110" t="s">
        <v>2693</v>
      </c>
      <c r="E53" s="145">
        <v>41284</v>
      </c>
      <c r="F53" s="145">
        <v>41628</v>
      </c>
      <c r="G53" s="160">
        <f t="shared" si="3"/>
        <v>11.466666666666667</v>
      </c>
      <c r="H53" s="119" t="s">
        <v>2694</v>
      </c>
      <c r="I53" s="113" t="s">
        <v>660</v>
      </c>
      <c r="J53" s="113" t="s">
        <v>684</v>
      </c>
      <c r="K53" s="116">
        <v>40000000</v>
      </c>
      <c r="L53" s="115" t="s">
        <v>1148</v>
      </c>
      <c r="M53" s="117">
        <v>1</v>
      </c>
      <c r="N53" s="115" t="s">
        <v>27</v>
      </c>
      <c r="O53" s="115" t="s">
        <v>1148</v>
      </c>
      <c r="P53" s="79"/>
    </row>
    <row r="54" spans="1:16" s="7" customFormat="1" ht="24.75" customHeight="1" outlineLevel="1" x14ac:dyDescent="0.25">
      <c r="A54" s="144">
        <v>7</v>
      </c>
      <c r="B54" s="122" t="s">
        <v>2699</v>
      </c>
      <c r="C54" s="112" t="s">
        <v>32</v>
      </c>
      <c r="D54" s="110" t="s">
        <v>2695</v>
      </c>
      <c r="E54" s="145">
        <v>42416</v>
      </c>
      <c r="F54" s="145">
        <v>43085</v>
      </c>
      <c r="G54" s="160">
        <f t="shared" si="3"/>
        <v>22.3</v>
      </c>
      <c r="H54" s="114" t="s">
        <v>2696</v>
      </c>
      <c r="I54" s="113" t="s">
        <v>660</v>
      </c>
      <c r="J54" s="113" t="s">
        <v>684</v>
      </c>
      <c r="K54" s="118">
        <v>11000000</v>
      </c>
      <c r="L54" s="115" t="s">
        <v>1148</v>
      </c>
      <c r="M54" s="117">
        <v>1</v>
      </c>
      <c r="N54" s="115" t="s">
        <v>27</v>
      </c>
      <c r="O54" s="115" t="s">
        <v>1148</v>
      </c>
      <c r="P54" s="79"/>
    </row>
    <row r="55" spans="1:16" s="7" customFormat="1" ht="24.75" customHeight="1" outlineLevel="1" x14ac:dyDescent="0.25">
      <c r="A55" s="144">
        <v>8</v>
      </c>
      <c r="B55" s="122" t="s">
        <v>2699</v>
      </c>
      <c r="C55" s="112" t="s">
        <v>32</v>
      </c>
      <c r="D55" s="110" t="s">
        <v>2697</v>
      </c>
      <c r="E55" s="145">
        <v>43508</v>
      </c>
      <c r="F55" s="145">
        <v>43811</v>
      </c>
      <c r="G55" s="160">
        <f t="shared" si="3"/>
        <v>10.1</v>
      </c>
      <c r="H55" s="114" t="s">
        <v>2698</v>
      </c>
      <c r="I55" s="113" t="s">
        <v>660</v>
      </c>
      <c r="J55" s="113" t="s">
        <v>684</v>
      </c>
      <c r="K55" s="118">
        <v>8000000</v>
      </c>
      <c r="L55" s="115" t="s">
        <v>1148</v>
      </c>
      <c r="M55" s="117">
        <v>1</v>
      </c>
      <c r="N55" s="115" t="s">
        <v>27</v>
      </c>
      <c r="O55" s="115" t="s">
        <v>1148</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2687</v>
      </c>
      <c r="E114" s="145">
        <v>43880</v>
      </c>
      <c r="F114" s="145">
        <v>44196</v>
      </c>
      <c r="G114" s="160">
        <f>IF(AND(E114&lt;&gt;"",F114&lt;&gt;""),((F114-E114)/30),"")</f>
        <v>10.533333333333333</v>
      </c>
      <c r="H114" s="122" t="s">
        <v>2688</v>
      </c>
      <c r="I114" s="121" t="s">
        <v>660</v>
      </c>
      <c r="J114" s="121" t="s">
        <v>680</v>
      </c>
      <c r="K114" s="123">
        <v>2673455172</v>
      </c>
      <c r="L114" s="100">
        <f>+IF(AND(K114&gt;0,O114="Ejecución"),(K114/877802)*Tabla28[[#This Row],[% participación]],IF(AND(K114&gt;0,O114&lt;&gt;"Ejecución"),"-",""))</f>
        <v>1522.8121899927319</v>
      </c>
      <c r="M114" s="124" t="s">
        <v>26</v>
      </c>
      <c r="N114" s="173">
        <v>0.5</v>
      </c>
      <c r="O114" s="162" t="s">
        <v>1150</v>
      </c>
      <c r="P114" s="78"/>
    </row>
    <row r="115" spans="1:16" s="6" customFormat="1" ht="24.75" customHeight="1" x14ac:dyDescent="0.25">
      <c r="A115" s="143">
        <v>2</v>
      </c>
      <c r="B115" s="161" t="s">
        <v>2665</v>
      </c>
      <c r="C115" s="163" t="s">
        <v>31</v>
      </c>
      <c r="D115" s="121"/>
      <c r="E115" s="145"/>
      <c r="F115" s="145"/>
      <c r="G115" s="160" t="str">
        <f t="shared" ref="G115:G116" si="4">IF(AND(E115&lt;&gt;"",F115&lt;&gt;""),((F115-E115)/30),"")</f>
        <v/>
      </c>
      <c r="H115" s="64"/>
      <c r="I115" s="63"/>
      <c r="J115" s="63"/>
      <c r="K115" s="123"/>
      <c r="L115" s="100" t="str">
        <f>+IF(AND(K115&gt;0,O115="Ejecución"),(K115/877802)*Tabla28[[#This Row],[% participación]],IF(AND(K115&gt;0,O115&lt;&gt;"Ejecución"),"-",""))</f>
        <v/>
      </c>
      <c r="M115" s="65" t="s">
        <v>26</v>
      </c>
      <c r="N115" s="173"/>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58374589.799999997</v>
      </c>
      <c r="F185" s="92"/>
      <c r="G185" s="93"/>
      <c r="H185" s="88"/>
      <c r="I185" s="90" t="s">
        <v>2627</v>
      </c>
      <c r="J185" s="166">
        <f>+SUM(M179:M183)</f>
        <v>0.03</v>
      </c>
      <c r="K185" s="202" t="s">
        <v>2628</v>
      </c>
      <c r="L185" s="202"/>
      <c r="M185" s="94">
        <f>+J185*(SUM(K20:K35))</f>
        <v>58374589.799999997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41967</v>
      </c>
      <c r="D193" s="5"/>
      <c r="E193" s="126">
        <v>3125</v>
      </c>
      <c r="F193" s="5"/>
      <c r="G193" s="5"/>
      <c r="H193" s="147" t="s">
        <v>2691</v>
      </c>
      <c r="J193" s="5"/>
      <c r="K193" s="127">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2689</v>
      </c>
      <c r="J211" s="27" t="s">
        <v>2622</v>
      </c>
      <c r="K211" s="148" t="s">
        <v>2700</v>
      </c>
      <c r="L211" s="21"/>
      <c r="M211" s="21"/>
      <c r="N211" s="21"/>
      <c r="O211" s="8"/>
    </row>
    <row r="212" spans="1:15" x14ac:dyDescent="0.25">
      <c r="A212" s="9"/>
      <c r="B212" s="27" t="s">
        <v>2619</v>
      </c>
      <c r="C212" s="147" t="s">
        <v>2691</v>
      </c>
      <c r="D212" s="21"/>
      <c r="G212" s="27" t="s">
        <v>2621</v>
      </c>
      <c r="H212" s="148" t="s">
        <v>2690</v>
      </c>
      <c r="J212" s="27" t="s">
        <v>2623</v>
      </c>
      <c r="K212" s="14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4fb10211-09fb-4e80-9f0b-184718d5d98c"/>
    <ds:schemaRef ds:uri="http://purl.org/dc/terms/"/>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a65d333d-5b59-4810-bc94-b80d9325abbc"/>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FUNAMI</cp:lastModifiedBy>
  <cp:lastPrinted>2020-12-30T01:41:14Z</cp:lastPrinted>
  <dcterms:created xsi:type="dcterms:W3CDTF">2020-10-14T21:57:42Z</dcterms:created>
  <dcterms:modified xsi:type="dcterms:W3CDTF">2020-12-30T04:08:41Z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