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MI_Oferente_Singular!$A$2:$O$213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c r="K8"/>
  <c r="I10"/>
  <c r="I9"/>
  <c r="I8"/>
  <c r="E10"/>
  <c r="E9"/>
  <c r="E8"/>
  <c r="O198" l="1"/>
  <c r="O191"/>
  <c r="O176"/>
  <c r="O161"/>
  <c r="O112"/>
  <c r="B8"/>
  <c r="B10"/>
  <c r="B9"/>
  <c r="G107" l="1"/>
  <c r="G106"/>
  <c r="G105"/>
  <c r="G104"/>
  <c r="G103"/>
  <c r="G102"/>
  <c r="G101"/>
  <c r="G100"/>
  <c r="G99"/>
  <c r="G98"/>
  <c r="G97"/>
  <c r="G96"/>
  <c r="G95"/>
  <c r="G94"/>
  <c r="G93"/>
  <c r="G92"/>
  <c r="G91"/>
  <c r="N117" l="1"/>
  <c r="N116"/>
  <c r="N115"/>
  <c r="N114"/>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<sst xmlns="http://schemas.openxmlformats.org/spreadsheetml/2006/main" count="3083" uniqueCount="2699">
  <si>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</si>
  <si>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</si>
  <si>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</si>
  <si>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</si>
  <si>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</si>
  <si>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</si>
  <si>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</si>
  <si>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</si>
  <si>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</si>
  <si>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</si>
  <si>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</si>
  <si>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</si>
  <si>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</si>
  <si>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</si>
  <si>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</si>
  <si>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</si>
  <si>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</si>
  <si>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</si>
  <si>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</si>
  <si>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</si>
  <si>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</si>
  <si>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</si>
  <si>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</si>
  <si>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</si>
  <si>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</si>
  <si>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</si>
  <si>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</si>
  <si>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</si>
  <si>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</si>
  <si>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</si>
  <si>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</si>
  <si>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</si>
  <si>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</si>
  <si>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</si>
  <si>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</si>
  <si>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</si>
  <si>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</si>
  <si>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</si>
  <si>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</si>
  <si>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</si>
  <si>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</si>
  <si>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</si>
  <si>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</si>
  <si>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</si>
  <si>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</si>
  <si>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</si>
  <si>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</si>
  <si>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</si>
  <si>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</si>
  <si>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</si>
  <si>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</si>
  <si>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</si>
  <si>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</si>
  <si>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</si>
  <si>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</si>
  <si>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</si>
  <si>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</si>
  <si>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</si>
  <si>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</si>
  <si>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</si>
  <si>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</si>
  <si>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</si>
  <si>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</si>
  <si>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</si>
  <si>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</si>
  <si>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</si>
  <si>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</si>
  <si>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</si>
  <si>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</si>
  <si>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</si>
  <si>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</si>
  <si>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</si>
  <si>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</si>
  <si>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</si>
  <si>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</si>
  <si>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</si>
  <si>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</si>
  <si>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</si>
  <si>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</si>
  <si>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</si>
  <si>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</si>
  <si>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</si>
  <si>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</si>
  <si>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</si>
  <si>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</si>
  <si>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</si>
  <si>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</si>
  <si>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</si>
  <si>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</si>
  <si>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</si>
  <si>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</si>
  <si>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</si>
  <si>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</si>
  <si>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</si>
  <si>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</si>
  <si>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</si>
  <si>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</si>
  <si>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</si>
  <si>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</si>
  <si>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</si>
  <si>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</si>
  <si>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</si>
  <si>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</si>
  <si>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</si>
  <si>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</si>
  <si>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</si>
  <si>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</si>
  <si>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</si>
  <si>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</si>
  <si>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</si>
  <si>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</si>
  <si>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</si>
  <si>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</si>
  <si>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</si>
  <si>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</si>
  <si>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</si>
  <si>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</si>
  <si>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</si>
  <si>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</si>
  <si>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</si>
  <si>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</si>
  <si>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</si>
  <si>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</si>
  <si>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</si>
  <si>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</si>
  <si>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</si>
  <si>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</si>
  <si>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</si>
  <si>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</si>
  <si>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</si>
  <si>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</si>
  <si>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</si>
  <si>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</si>
  <si>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</si>
  <si>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</si>
  <si>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</si>
  <si>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</si>
  <si>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</si>
  <si>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</si>
  <si>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</si>
  <si>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</si>
  <si>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</si>
  <si>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</si>
  <si>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</si>
  <si>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</si>
  <si>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</si>
  <si>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</si>
  <si>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</si>
  <si>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</si>
  <si>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</si>
  <si>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</si>
  <si>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</si>
  <si>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</si>
  <si>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</si>
  <si>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</si>
  <si>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</si>
  <si>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</si>
  <si>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</si>
  <si>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</si>
  <si>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</si>
  <si>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</si>
  <si>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</si>
  <si>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</si>
  <si>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</si>
  <si>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</si>
  <si>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</si>
  <si>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</si>
  <si>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</si>
  <si>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</si>
  <si>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</si>
  <si>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</si>
  <si>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</si>
  <si>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</si>
  <si>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</si>
  <si>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</si>
  <si>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</si>
  <si>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</si>
  <si>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</si>
  <si>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</si>
  <si>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</si>
  <si>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</si>
  <si>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</si>
  <si>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</si>
  <si>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</si>
  <si>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</si>
  <si>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</si>
  <si>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</si>
  <si>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</si>
  <si>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</si>
  <si>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</si>
  <si>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</si>
  <si>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</si>
  <si>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</si>
  <si>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</si>
  <si>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</si>
  <si>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</si>
  <si>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</si>
  <si>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</si>
  <si>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</si>
  <si>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</si>
  <si>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</si>
  <si>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</si>
  <si>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</si>
  <si>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</si>
  <si>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</si>
  <si>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</si>
  <si>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</si>
  <si>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</si>
  <si>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</si>
  <si>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</si>
  <si>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</si>
  <si>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</si>
  <si>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</si>
  <si>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</si>
  <si>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</si>
  <si>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</si>
  <si>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</si>
  <si>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</si>
  <si>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</si>
  <si>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</si>
  <si>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</si>
  <si>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</si>
  <si>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</si>
  <si>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</si>
  <si>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</si>
  <si>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</si>
  <si>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</si>
  <si>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</si>
  <si>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</si>
  <si>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</si>
  <si>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</si>
  <si>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</si>
  <si>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</si>
  <si>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</si>
  <si>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</si>
  <si>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</si>
  <si>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</si>
  <si>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</si>
  <si>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</si>
  <si>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</si>
  <si>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</si>
  <si>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</si>
  <si>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</si>
  <si>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</si>
  <si>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</si>
  <si>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</si>
  <si>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</si>
  <si>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</si>
  <si>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</si>
  <si>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</si>
  <si>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</si>
  <si>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</si>
  <si>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</si>
  <si>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</si>
  <si>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</si>
  <si>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</si>
  <si>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</si>
  <si>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</si>
  <si>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</si>
  <si>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</si>
  <si>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</si>
  <si>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</si>
  <si>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</si>
  <si>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</si>
  <si>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</si>
  <si>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</si>
  <si>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</si>
  <si>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</si>
  <si>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</si>
  <si>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</si>
  <si>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</si>
  <si>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</si>
  <si>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</si>
  <si>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</si>
  <si>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</si>
  <si>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</si>
  <si>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</si>
  <si>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</si>
  <si>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</si>
  <si>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</si>
  <si>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</si>
  <si>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</si>
  <si>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</si>
  <si>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</si>
  <si>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</si>
  <si>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</si>
  <si>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</si>
  <si>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</si>
  <si>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</si>
  <si>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</si>
  <si>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</si>
  <si>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</si>
  <si>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</si>
  <si>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</si>
  <si>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</si>
  <si>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</si>
  <si>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</si>
  <si>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</si>
  <si>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</si>
  <si>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</si>
  <si>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</si>
  <si>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</si>
  <si>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</si>
  <si>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</si>
  <si>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</si>
  <si>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</si>
  <si>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</si>
  <si>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</si>
  <si>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</si>
  <si>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</si>
  <si>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</si>
  <si>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</si>
  <si>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</si>
  <si>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</si>
  <si>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</si>
  <si>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</si>
  <si>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</si>
  <si>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</si>
  <si>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</si>
  <si>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</si>
  <si>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</si>
  <si>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</si>
  <si>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</si>
  <si>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</si>
  <si>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</si>
  <si>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</si>
  <si>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</si>
  <si>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</si>
  <si>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</si>
  <si>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</si>
  <si>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</si>
  <si>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</si>
  <si>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</si>
  <si>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</si>
  <si>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</si>
  <si>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</si>
  <si>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</si>
  <si>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</si>
  <si>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</si>
  <si>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</si>
  <si>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</si>
  <si>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</si>
  <si>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</si>
  <si>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</si>
  <si>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</si>
  <si>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</si>
  <si>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</si>
  <si>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</si>
  <si>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</si>
  <si>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</si>
  <si>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</si>
  <si>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</si>
  <si>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</si>
  <si>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</si>
  <si>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</si>
  <si>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</si>
  <si>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</si>
  <si>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</si>
  <si>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</si>
  <si>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</si>
  <si>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</si>
  <si>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</si>
  <si>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</si>
  <si>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</si>
  <si>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</si>
  <si>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</si>
  <si>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</si>
  <si>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</si>
  <si>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</si>
  <si>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</si>
  <si>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</si>
  <si>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</si>
  <si>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</si>
  <si>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</si>
  <si>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</si>
  <si>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</si>
  <si>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</si>
  <si>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</si>
  <si>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</si>
  <si>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</si>
  <si>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</si>
  <si>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</si>
  <si>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</si>
  <si>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</si>
  <si>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</si>
  <si>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</si>
  <si>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</si>
  <si>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</si>
  <si>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</si>
  <si>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</si>
  <si>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</si>
  <si>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</si>
  <si>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</si>
  <si>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</si>
  <si>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</si>
  <si>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</si>
  <si>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</si>
  <si>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</si>
  <si>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</si>
  <si>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</si>
  <si>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</si>
  <si>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</si>
  <si>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</si>
  <si>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</si>
  <si>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</si>
  <si>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</si>
  <si>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</si>
  <si>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</si>
  <si>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</si>
  <si>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</si>
  <si>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</si>
  <si>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</si>
  <si>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</si>
  <si>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</si>
  <si>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</si>
  <si>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</si>
  <si>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</si>
  <si>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</si>
  <si>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</si>
  <si>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</si>
  <si>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</si>
  <si>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</si>
  <si>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</si>
  <si>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</si>
  <si>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</si>
  <si>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</si>
  <si>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</si>
  <si>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</si>
  <si>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</si>
  <si>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</si>
  <si>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</si>
  <si>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</si>
  <si>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</si>
  <si>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</si>
  <si>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</si>
  <si>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</si>
  <si>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</si>
  <si>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</si>
  <si>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</si>
  <si>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</si>
  <si>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</si>
  <si>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</si>
  <si>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</si>
  <si>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</si>
  <si>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</si>
  <si>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</si>
  <si>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</si>
  <si>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</si>
  <si>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</si>
  <si>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</si>
  <si>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</si>
  <si>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</si>
  <si>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</si>
  <si>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</si>
  <si>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</si>
  <si>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</si>
  <si>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</si>
  <si>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</si>
  <si>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</si>
  <si>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</si>
  <si>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</si>
  <si>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</si>
  <si>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</si>
  <si>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</si>
  <si>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</si>
  <si>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</si>
  <si>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</si>
  <si>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</si>
  <si>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</si>
  <si>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</si>
  <si>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</si>
  <si>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</si>
  <si>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</si>
  <si>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</si>
  <si>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</si>
  <si>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</si>
  <si>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</si>
  <si>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</si>
  <si>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</si>
  <si>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</si>
  <si>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</si>
  <si>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</si>
  <si>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</si>
  <si>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</si>
  <si>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</si>
  <si>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</si>
  <si>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</si>
  <si>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</si>
  <si>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</si>
  <si>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</si>
  <si>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</si>
  <si>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</si>
  <si>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</si>
  <si>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</si>
  <si>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</si>
  <si>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</si>
  <si>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</si>
  <si>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</si>
  <si>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</si>
  <si>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</si>
  <si>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</si>
  <si>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</si>
  <si>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</si>
  <si>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</si>
  <si>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</si>
  <si>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</si>
  <si>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</si>
  <si>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</si>
  <si>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</si>
  <si>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</si>
  <si>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</si>
  <si>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</si>
  <si>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</si>
  <si>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</si>
  <si>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</si>
  <si>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</si>
  <si>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</si>
  <si>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</si>
  <si>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</si>
  <si>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</si>
  <si>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</si>
  <si>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</si>
  <si>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</si>
  <si>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</si>
  <si>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</si>
  <si>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</si>
  <si>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</si>
  <si>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</si>
  <si>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</si>
  <si>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</si>
  <si>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</si>
  <si>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</si>
  <si>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</si>
  <si>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</si>
  <si>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</si>
  <si>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</si>
  <si>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</si>
  <si>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</si>
  <si>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</si>
  <si>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</si>
  <si>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</si>
  <si>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</si>
  <si>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</si>
  <si>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</si>
  <si>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</si>
  <si>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</si>
  <si>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</si>
  <si>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</si>
  <si>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</si>
  <si>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</si>
  <si>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</si>
  <si>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</si>
  <si>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</si>
  <si>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</si>
  <si>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</si>
  <si>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</si>
  <si>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</si>
  <si>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</si>
  <si>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</si>
  <si>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</si>
  <si>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</si>
  <si>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</si>
  <si>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</si>
  <si>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</si>
  <si>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</si>
  <si>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</si>
  <si>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</si>
  <si>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</si>
  <si>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</si>
  <si>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</si>
  <si>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</si>
  <si>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</si>
  <si>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</si>
  <si>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</si>
  <si>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</si>
  <si>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</si>
  <si>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</si>
  <si>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</si>
  <si>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</si>
  <si>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</si>
  <si>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</si>
  <si>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</si>
  <si>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</si>
  <si>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</si>
  <si>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</si>
  <si>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</si>
  <si>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</si>
  <si>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</si>
  <si>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</si>
  <si>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</si>
  <si>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</si>
  <si>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</si>
  <si>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</si>
  <si>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</si>
  <si>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</si>
  <si>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</si>
  <si>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</si>
  <si>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</si>
  <si>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</si>
  <si>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</si>
  <si>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</si>
  <si>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</si>
  <si>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</si>
  <si>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</si>
  <si>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</si>
  <si>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</si>
  <si>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</si>
  <si>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</si>
  <si>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</si>
  <si>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</si>
  <si>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</si>
  <si>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</si>
  <si>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</si>
  <si>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</si>
  <si>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</si>
  <si>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</si>
  <si>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</si>
  <si>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</si>
  <si>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</si>
  <si>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</si>
  <si>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</si>
  <si>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</si>
  <si>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</si>
  <si>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</si>
  <si>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</si>
  <si>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</si>
  <si>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</si>
  <si>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</si>
  <si>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</si>
  <si>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</si>
  <si>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</si>
  <si>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</si>
  <si>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</si>
  <si>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</si>
  <si>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</si>
  <si>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</si>
  <si>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</si>
  <si>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</si>
  <si>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</si>
  <si>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</si>
  <si>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</si>
  <si>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</si>
  <si>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</si>
  <si>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</si>
  <si>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</si>
  <si>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</si>
  <si>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</si>
  <si>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</si>
  <si>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</si>
  <si>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</si>
  <si>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</si>
  <si>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</si>
  <si>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</si>
  <si>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</si>
  <si>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</si>
  <si>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</si>
  <si>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</si>
  <si>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</si>
  <si>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</si>
  <si>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</si>
  <si>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</si>
  <si>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</si>
  <si>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</si>
  <si>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</si>
  <si>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</si>
  <si>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</si>
  <si>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</si>
  <si>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</si>
  <si>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</si>
  <si>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</si>
  <si>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</si>
  <si>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</si>
  <si>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</si>
  <si>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</si>
  <si>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</si>
  <si>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</si>
  <si>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</si>
  <si>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</si>
  <si>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</si>
  <si>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</si>
  <si>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</si>
  <si>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</si>
  <si>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</si>
  <si>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</si>
  <si>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</si>
  <si>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</si>
  <si>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</si>
  <si>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</si>
  <si>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</si>
  <si>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</si>
  <si>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</si>
  <si>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</si>
  <si>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</si>
  <si>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</si>
  <si>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</si>
  <si>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</si>
  <si>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</si>
  <si>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</si>
  <si>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</si>
  <si>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</si>
  <si>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</si>
  <si>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</si>
  <si>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</si>
  <si>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</si>
  <si>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</si>
  <si>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</si>
  <si>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</si>
  <si>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</si>
  <si>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</si>
  <si>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</si>
  <si>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</si>
  <si>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</si>
  <si>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</si>
  <si>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</si>
  <si>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</si>
  <si>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</si>
  <si>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</si>
  <si>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</si>
  <si>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</si>
  <si>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</si>
  <si>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</si>
  <si>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</si>
  <si>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</si>
  <si>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</si>
  <si>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</si>
  <si>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</si>
  <si>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</si>
  <si>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</si>
  <si>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</si>
  <si>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</si>
  <si>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</si>
  <si>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</si>
  <si>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</si>
  <si>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</si>
  <si>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</si>
  <si>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</si>
  <si>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</si>
  <si>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</si>
  <si>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</si>
  <si>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</si>
  <si>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</si>
  <si>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</si>
  <si>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</si>
  <si>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</si>
  <si>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</si>
  <si>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</si>
  <si>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</si>
  <si>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</si>
  <si>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</si>
  <si>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</si>
  <si>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</si>
  <si>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</si>
  <si>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</si>
  <si>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</si>
  <si>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</si>
  <si>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</si>
  <si>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</si>
  <si>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</si>
  <si>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</si>
  <si>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</si>
  <si>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</si>
  <si>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</si>
  <si>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</si>
  <si>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</si>
  <si>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</si>
  <si>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</si>
  <si>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</si>
  <si>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</si>
  <si>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</si>
  <si>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</si>
  <si>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</si>
  <si>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</si>
  <si>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</si>
  <si>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</si>
  <si>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</si>
  <si>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</si>
  <si>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</si>
  <si>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</si>
  <si>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</si>
  <si>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</si>
  <si>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</si>
  <si>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</si>
  <si>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</si>
  <si>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</si>
  <si>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</si>
  <si>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</si>
  <si>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</si>
  <si>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</si>
  <si>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</si>
  <si>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</si>
  <si>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</si>
  <si>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</si>
  <si>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</si>
  <si>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</si>
  <si>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</si>
  <si>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</si>
  <si>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</si>
  <si>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</si>
  <si>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</si>
  <si>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</si>
  <si>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</si>
  <si>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</si>
  <si>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</si>
  <si>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</si>
  <si>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</si>
  <si>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</si>
  <si>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</si>
  <si>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</si>
  <si>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</si>
  <si>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</si>
  <si>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</si>
  <si>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</si>
  <si>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</si>
  <si>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</si>
  <si>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</si>
  <si>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</si>
  <si>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</si>
  <si>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</si>
  <si>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</si>
  <si>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</si>
  <si>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</si>
  <si>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</si>
  <si>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</si>
  <si>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</si>
  <si>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</si>
  <si>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</si>
  <si>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</si>
  <si>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</si>
  <si>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</si>
  <si>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</si>
  <si>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</si>
  <si>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</si>
  <si>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</si>
  <si>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</si>
  <si>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</si>
  <si>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</si>
  <si>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</si>
  <si>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</si>
  <si>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</si>
  <si>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</si>
  <si>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</si>
  <si>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</si>
  <si>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</si>
  <si>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</si>
  <si>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</si>
  <si>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</si>
  <si>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</si>
  <si>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</si>
  <si>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</si>
  <si>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</si>
  <si>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</si>
  <si>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</si>
  <si>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</si>
  <si>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</si>
  <si>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</si>
  <si>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</si>
  <si>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</si>
  <si>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</si>
  <si>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</si>
  <si>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</si>
  <si>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</si>
  <si>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</si>
  <si>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</si>
  <si>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</si>
  <si>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</si>
  <si>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</si>
  <si>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</si>
  <si>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</si>
  <si>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</si>
  <si>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</si>
  <si>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</si>
  <si>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</si>
  <si>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</si>
  <si>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</si>
  <si>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</si>
  <si>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</si>
  <si>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</si>
  <si>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</si>
  <si>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</si>
  <si>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</si>
  <si>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</si>
  <si>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</si>
  <si>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</si>
  <si>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</si>
  <si>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</si>
  <si>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</si>
  <si>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</si>
  <si>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</si>
  <si>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</si>
  <si>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</si>
  <si>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</si>
  <si>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</si>
  <si>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</si>
  <si>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</si>
  <si>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</si>
  <si>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</si>
  <si>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</si>
  <si>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</si>
  <si>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</si>
  <si>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</si>
  <si>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</si>
  <si>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</si>
  <si>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</si>
  <si>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</si>
  <si>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</si>
  <si>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</si>
  <si>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</si>
  <si>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</si>
  <si>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</si>
  <si>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</si>
  <si>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</si>
  <si>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</si>
  <si>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</si>
  <si>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</si>
  <si>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</si>
  <si>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</si>
  <si>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</si>
  <si>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</si>
  <si>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</si>
  <si>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</si>
  <si>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</si>
  <si>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</si>
  <si>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</si>
  <si>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</si>
  <si>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</si>
  <si>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</si>
  <si>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</si>
  <si>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</si>
  <si>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</si>
  <si>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</si>
  <si>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</si>
  <si>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</si>
  <si>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</si>
  <si>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</si>
  <si>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</si>
  <si>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</si>
  <si>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</si>
  <si>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</si>
  <si>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</si>
  <si>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</si>
  <si>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</si>
  <si>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</si>
  <si>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</si>
  <si>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</si>
  <si>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</si>
  <si>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</si>
  <si>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</si>
  <si>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</si>
  <si>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</si>
  <si>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</si>
  <si>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</si>
  <si>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</si>
  <si>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</si>
  <si>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</si>
  <si>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</si>
  <si>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</si>
  <si>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</si>
  <si>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</si>
  <si>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</si>
  <si>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</si>
  <si>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</si>
  <si>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</si>
  <si>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</si>
  <si>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</si>
  <si>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</si>
  <si>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</si>
  <si>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</si>
  <si>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</si>
  <si>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</si>
  <si>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</si>
  <si>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</si>
  <si>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</si>
  <si>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</si>
  <si>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</si>
  <si>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</si>
  <si>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</si>
  <si>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</si>
  <si>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</si>
  <si>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</si>
  <si>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</si>
  <si>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</si>
  <si>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</si>
  <si>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</si>
  <si>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</si>
  <si>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</si>
  <si>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</si>
  <si>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</si>
  <si>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</si>
  <si>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</si>
  <si>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</si>
  <si>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</si>
  <si>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</si>
  <si>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</si>
  <si>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</si>
  <si>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</si>
  <si>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</si>
  <si>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</si>
  <si>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</si>
  <si>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</si>
  <si>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</si>
  <si>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</si>
  <si>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</si>
  <si>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</si>
  <si>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</si>
  <si>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</si>
  <si>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</si>
  <si>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</si>
  <si>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</si>
  <si>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</si>
  <si>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</si>
  <si>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</si>
  <si>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</si>
  <si>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</si>
  <si>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</si>
  <si>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</si>
  <si>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</si>
  <si>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</si>
  <si>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</si>
  <si>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</si>
  <si>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</si>
  <si>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</si>
  <si>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</si>
  <si>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</si>
  <si>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</si>
  <si>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</si>
  <si>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</si>
  <si>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</si>
  <si>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</si>
  <si>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</si>
  <si>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</si>
  <si>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</si>
  <si>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</si>
  <si>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</si>
  <si>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</si>
  <si>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</si>
  <si>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</si>
  <si>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</si>
  <si>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</si>
  <si>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</si>
  <si>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</si>
  <si>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</si>
  <si>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</si>
  <si>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</si>
  <si>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</si>
  <si>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</si>
  <si>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</si>
  <si>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</si>
  <si>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</si>
  <si>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</si>
  <si>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</si>
  <si>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</si>
  <si>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</si>
  <si>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</si>
  <si>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</si>
  <si>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</si>
  <si>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</si>
  <si>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</si>
  <si>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</si>
  <si>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</si>
  <si>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</si>
  <si>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</si>
  <si>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</si>
  <si>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</si>
  <si>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</si>
  <si>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</si>
  <si>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</si>
  <si>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</si>
  <si>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</si>
  <si>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</si>
  <si>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</si>
  <si>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</si>
  <si>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</si>
  <si>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</si>
  <si>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</si>
  <si>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</si>
  <si>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</si>
  <si>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</si>
  <si>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</si>
  <si>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</si>
  <si>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</si>
  <si>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</si>
  <si>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</si>
  <si>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</si>
  <si>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</si>
  <si>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</si>
  <si>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</si>
  <si>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</si>
  <si>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</si>
  <si>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</si>
  <si>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</si>
  <si>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</si>
  <si>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</si>
  <si>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</si>
  <si>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</si>
  <si>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</si>
  <si>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</si>
  <si>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</si>
  <si>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</si>
  <si>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</si>
  <si>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</si>
  <si>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</si>
  <si>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</si>
  <si>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</si>
  <si>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</si>
  <si>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</si>
  <si>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</si>
  <si>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</si>
  <si>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</si>
  <si>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</si>
  <si>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</si>
  <si>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</si>
  <si>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</si>
  <si>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</si>
  <si>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</si>
  <si>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</si>
  <si>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</si>
  <si>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</si>
  <si>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</si>
  <si>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</si>
  <si>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</si>
  <si>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</si>
  <si>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</si>
  <si>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</si>
  <si>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</si>
  <si>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</si>
  <si>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</si>
  <si>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</si>
  <si>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</si>
  <si>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</si>
  <si>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</si>
  <si>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</si>
  <si>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</si>
  <si>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</si>
  <si>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</si>
  <si>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</si>
  <si>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</si>
  <si>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</si>
  <si>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</si>
  <si>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</si>
  <si>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</si>
  <si>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</si>
  <si>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</si>
  <si>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</si>
  <si>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</si>
  <si>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</si>
  <si>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</si>
  <si>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</si>
  <si>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</si>
  <si>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</si>
  <si>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</si>
  <si>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</si>
  <si>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</si>
  <si>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</si>
  <si>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</si>
  <si>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</si>
  <si>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</si>
  <si>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</si>
  <si>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</si>
  <si>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</si>
  <si>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</si>
  <si>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</si>
  <si>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</si>
  <si>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</si>
  <si>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</si>
  <si>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</si>
  <si>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</si>
  <si>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</si>
  <si>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</si>
  <si>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</si>
  <si>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</si>
  <si>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</si>
  <si>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</si>
  <si>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</si>
  <si>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</si>
  <si>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</si>
  <si>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</si>
  <si>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</si>
  <si>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</si>
  <si>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</si>
  <si>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</si>
  <si>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</si>
  <si>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</si>
  <si>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</si>
  <si>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</si>
  <si>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</si>
  <si>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</si>
  <si>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</si>
  <si>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</si>
  <si>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</si>
  <si>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</si>
  <si>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</si>
  <si>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</si>
  <si>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</si>
  <si>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</si>
  <si>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</si>
  <si>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</si>
  <si>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</si>
  <si>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</si>
  <si>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</si>
  <si>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</si>
  <si>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</si>
  <si>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</si>
  <si>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</si>
  <si>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</si>
  <si>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</si>
  <si>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</si>
  <si>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</si>
  <si>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</si>
  <si>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</si>
  <si>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</si>
  <si>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</si>
  <si>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</si>
  <si>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</si>
  <si>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</si>
  <si>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</si>
  <si>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</si>
  <si>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</si>
  <si>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</si>
  <si>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</si>
  <si>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</si>
  <si>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</si>
  <si>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</si>
  <si>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</si>
  <si>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</si>
  <si>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</si>
  <si>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</si>
  <si>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</si>
  <si>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</si>
  <si>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</si>
  <si>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</si>
  <si>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</si>
  <si>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</si>
  <si>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</si>
  <si>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</si>
  <si>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</si>
  <si>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</si>
  <si>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</si>
  <si>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</si>
  <si>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</si>
  <si>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</si>
  <si>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</si>
  <si>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</si>
  <si>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</si>
  <si>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</si>
  <si>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</si>
  <si>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</si>
  <si>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</si>
  <si>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</si>
  <si>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</si>
  <si>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</si>
  <si>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</si>
  <si>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</si>
  <si>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</si>
  <si>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</si>
  <si>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</si>
  <si>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</si>
  <si>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</si>
  <si>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</si>
  <si>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</si>
  <si>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</si>
  <si>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</si>
  <si>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</si>
  <si>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</si>
  <si>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</si>
  <si>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</si>
  <si>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</si>
  <si>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</si>
  <si>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</si>
  <si>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</si>
  <si>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</si>
  <si>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</si>
  <si>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</si>
  <si>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</si>
  <si>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</si>
  <si>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</si>
  <si>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</si>
  <si>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</si>
  <si>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</si>
  <si>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</si>
  <si>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</si>
  <si>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</si>
  <si>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</si>
  <si>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</si>
  <si>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</si>
  <si>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</si>
  <si>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</si>
  <si>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</si>
  <si>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</si>
  <si>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</si>
  <si>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</si>
  <si>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</si>
  <si>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</si>
  <si>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</si>
  <si>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</si>
  <si>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</si>
  <si>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</si>
  <si>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</si>
  <si>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</si>
  <si>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</si>
  <si>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</si>
  <si>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</si>
  <si>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</si>
  <si>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</si>
  <si>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</si>
  <si>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</si>
  <si>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</si>
  <si>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</si>
  <si>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</si>
  <si>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</si>
  <si>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</si>
  <si>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</si>
  <si>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</si>
  <si>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</si>
  <si>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</si>
  <si>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</si>
  <si>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</si>
  <si>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</si>
  <si>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</si>
  <si>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</si>
  <si>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</si>
  <si>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</si>
  <si>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</si>
  <si>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</si>
  <si>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</si>
  <si>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</si>
  <si>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</si>
  <si>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</si>
  <si>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</si>
  <si>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</si>
  <si>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</si>
  <si>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</si>
  <si>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</si>
  <si>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</si>
  <si>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</si>
  <si>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</si>
  <si>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</si>
  <si>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</si>
  <si>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</si>
  <si>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</si>
  <si>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</si>
  <si>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</si>
  <si>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</si>
  <si>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</si>
  <si>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</si>
  <si>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</si>
  <si>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</si>
  <si>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</si>
  <si>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</si>
  <si>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</si>
  <si>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</si>
  <si>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</si>
  <si>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</si>
  <si>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</si>
  <si>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</si>
  <si>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</si>
  <si>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</si>
  <si>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</si>
  <si>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</si>
  <si>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</si>
  <si>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</si>
  <si>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</si>
  <si>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</si>
  <si>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</si>
  <si>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</si>
  <si>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</si>
  <si>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</si>
  <si>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</si>
  <si>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</si>
  <si>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</si>
  <si>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</si>
  <si>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</si>
  <si>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</si>
  <si>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</si>
  <si>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</si>
  <si>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</si>
  <si>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</si>
  <si>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</si>
  <si>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</si>
  <si>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</si>
  <si>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</si>
  <si>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</si>
  <si>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</si>
  <si>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</si>
  <si>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</si>
  <si>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</si>
  <si>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</si>
  <si>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</si>
  <si>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</si>
  <si>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</si>
  <si>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</si>
  <si>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</si>
  <si>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</si>
  <si>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</si>
  <si>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</si>
  <si>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</si>
  <si>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</si>
  <si>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</si>
  <si>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</si>
  <si>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</si>
  <si>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</si>
  <si>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</si>
  <si>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</si>
  <si>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</si>
  <si>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</si>
  <si>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</si>
  <si>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</si>
  <si>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</si>
  <si>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</si>
  <si>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</si>
  <si>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</si>
  <si>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</si>
  <si>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</si>
  <si>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</si>
  <si>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</si>
  <si>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</si>
  <si>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</si>
  <si>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</si>
  <si>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</si>
  <si>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</si>
  <si>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</si>
  <si>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</si>
  <si>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</si>
  <si>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</si>
  <si>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</si>
  <si>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</si>
  <si>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</si>
  <si>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</si>
  <si>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</si>
  <si>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</si>
  <si>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</si>
  <si>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</si>
  <si>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</si>
  <si>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</si>
  <si>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</si>
  <si>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</si>
  <si>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</si>
  <si>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</si>
  <si>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</si>
  <si>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</si>
  <si>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</si>
  <si>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</si>
  <si>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</si>
  <si>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</si>
  <si>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</si>
  <si>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</si>
  <si>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</si>
  <si>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</si>
  <si>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</si>
  <si>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</si>
  <si>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</si>
  <si>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</si>
  <si>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</si>
  <si>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</si>
  <si>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</si>
  <si>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</si>
  <si>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</si>
  <si>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</si>
  <si>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</si>
  <si>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</si>
  <si>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</si>
  <si>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</si>
  <si>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</si>
  <si>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</si>
  <si>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</si>
  <si>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</si>
  <si>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</si>
  <si>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</si>
  <si>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</si>
  <si>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</si>
  <si>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</si>
  <si>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</si>
  <si>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</si>
  <si>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</si>
  <si>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</si>
  <si>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</si>
  <si>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</si>
  <si>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</si>
  <si>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</si>
  <si>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</si>
  <si>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</si>
  <si>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</si>
  <si>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</si>
  <si>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</si>
  <si>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</si>
  <si>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</si>
  <si>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</si>
  <si>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</si>
  <si>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</si>
  <si>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</si>
  <si>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</si>
  <si>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</si>
  <si>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</si>
  <si>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</si>
  <si>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</si>
  <si>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</si>
  <si>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</si>
  <si>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</si>
  <si>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</si>
  <si>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</si>
  <si>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</si>
  <si>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</si>
  <si>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</si>
  <si>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</si>
  <si>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</si>
  <si>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</si>
  <si>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</si>
  <si>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</si>
  <si>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</si>
  <si>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</si>
  <si>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</si>
  <si>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</si>
  <si>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</si>
  <si>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</si>
  <si>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</si>
  <si>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</si>
  <si>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</si>
  <si>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</si>
  <si>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</si>
  <si>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</si>
  <si>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</si>
  <si>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</si>
  <si>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</si>
  <si>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</si>
  <si>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</si>
  <si>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</si>
  <si>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</si>
  <si>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</si>
  <si>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</si>
  <si>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</si>
  <si>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</si>
  <si>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</si>
  <si>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</si>
  <si>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</si>
  <si>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</si>
  <si>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</si>
  <si>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</si>
  <si>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</si>
  <si>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</si>
  <si>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</si>
  <si>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</si>
  <si>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</si>
  <si>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</si>
  <si>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</si>
  <si>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</si>
  <si>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</si>
  <si>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</si>
  <si>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</si>
  <si>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</si>
  <si>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</si>
  <si>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</si>
  <si>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</si>
  <si>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</si>
  <si>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</si>
  <si>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</si>
  <si>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</si>
  <si>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</si>
  <si>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</si>
  <si>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</si>
  <si>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</si>
  <si>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</si>
  <si>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</si>
  <si>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</si>
  <si>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</si>
  <si>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</si>
  <si>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</si>
  <si>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</si>
  <si>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</si>
  <si>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</si>
  <si>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</si>
  <si>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</si>
  <si>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</si>
  <si>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</si>
  <si>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</si>
  <si>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</si>
  <si>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</si>
  <si>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</si>
  <si>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</si>
  <si>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</si>
  <si>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</si>
  <si>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</si>
  <si>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</si>
  <si>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</si>
  <si>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</si>
  <si>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</si>
  <si>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</si>
  <si>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</si>
  <si>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</si>
  <si>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</si>
  <si>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</si>
  <si>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</si>
  <si>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</si>
  <si>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</si>
  <si>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</si>
  <si>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</si>
  <si>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</si>
  <si>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</si>
  <si>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</si>
  <si>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</si>
  <si>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</si>
  <si>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</si>
  <si>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</si>
  <si>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</si>
  <si>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</si>
  <si>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</si>
  <si>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</si>
  <si>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</si>
  <si>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</si>
  <si>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</si>
  <si>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</si>
  <si>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</si>
  <si>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</si>
  <si>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</si>
  <si>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</si>
  <si>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</si>
  <si>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</si>
  <si>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</si>
  <si>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</si>
  <si>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</si>
  <si>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</si>
  <si>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</si>
  <si>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</si>
  <si>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</si>
  <si>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</si>
  <si>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</si>
  <si>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</si>
  <si>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</si>
  <si>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</si>
  <si>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</si>
  <si>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</si>
  <si>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</si>
  <si>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</si>
  <si>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</si>
  <si>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</si>
  <si>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</si>
  <si>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</si>
  <si>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</si>
  <si>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</si>
  <si>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</si>
  <si>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</si>
  <si>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</si>
  <si>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</si>
  <si>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</si>
  <si>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</si>
  <si>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</si>
  <si>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</si>
  <si>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</si>
  <si>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</si>
  <si>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</si>
  <si>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</si>
  <si>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</si>
  <si>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</si>
  <si>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</si>
  <si>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</si>
  <si>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</si>
  <si>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</si>
  <si>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</si>
  <si>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</si>
  <si>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</si>
  <si>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</si>
  <si>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</si>
  <si>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</si>
  <si>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</si>
  <si>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</si>
  <si>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</si>
  <si>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</si>
  <si>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</si>
  <si>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</si>
  <si>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</si>
  <si>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</si>
  <si>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</si>
  <si>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</si>
  <si>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</si>
  <si>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</si>
  <si>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</si>
  <si>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</si>
  <si>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</si>
  <si>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</si>
  <si>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</si>
  <si>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</si>
  <si>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</si>
  <si>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</si>
  <si>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</si>
  <si>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</si>
  <si>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</si>
  <si>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</si>
  <si>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</si>
  <si>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</si>
  <si>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</si>
  <si>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</si>
  <si>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</si>
  <si>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</si>
  <si>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</si>
  <si>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</si>
  <si>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</si>
  <si>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</si>
  <si>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</si>
  <si>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</si>
  <si>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</si>
  <si>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</si>
  <si>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</si>
  <si>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</si>
  <si>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</si>
  <si>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</si>
  <si>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</si>
  <si>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</si>
  <si>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</si>
  <si>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</si>
  <si>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</si>
  <si>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</si>
  <si>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</si>
  <si>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</si>
  <si>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</si>
  <si>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</si>
  <si>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</si>
  <si>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</si>
  <si>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</si>
  <si>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</si>
  <si>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</si>
  <si>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</si>
  <si>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</si>
  <si>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</si>
  <si>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</si>
  <si>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</si>
  <si>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</si>
  <si>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</si>
  <si>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</si>
  <si>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</si>
  <si>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</si>
  <si>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</si>
  <si>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</si>
  <si>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</si>
  <si>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</si>
  <si>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</si>
  <si>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</si>
  <si>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</si>
  <si>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</si>
  <si>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</si>
  <si>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</si>
  <si>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</si>
  <si>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</si>
  <si>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</si>
  <si>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</si>
  <si>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</si>
  <si>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</si>
  <si>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</si>
  <si>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</si>
  <si>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</si>
  <si>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</si>
  <si>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</si>
  <si>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</si>
  <si>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</si>
  <si>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</si>
  <si>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</si>
  <si>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</si>
  <si>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</si>
  <si>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</si>
  <si>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</si>
  <si>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</si>
  <si>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</si>
  <si>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</si>
  <si>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</si>
  <si>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</si>
  <si>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</si>
  <si>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</si>
  <si>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</si>
  <si>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</si>
  <si>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</si>
  <si>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</si>
  <si>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</si>
  <si>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</si>
  <si>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</si>
  <si>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</si>
  <si>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</si>
  <si>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</si>
  <si>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</si>
  <si>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</si>
  <si>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</si>
  <si>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</si>
  <si>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</si>
  <si>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</si>
  <si>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</si>
  <si>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</si>
  <si>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</si>
  <si>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</si>
  <si>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</si>
  <si>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</si>
  <si>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</si>
  <si>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</si>
  <si>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</si>
  <si>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</si>
  <si>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</si>
  <si>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</si>
  <si>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</si>
  <si>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</si>
  <si>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</si>
  <si>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</si>
  <si>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</si>
  <si>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</si>
  <si>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</si>
  <si>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</si>
  <si>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</si>
  <si>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</si>
  <si>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</si>
  <si>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</si>
  <si>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</si>
  <si>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</si>
  <si>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</si>
  <si>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</si>
  <si>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</si>
  <si>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</si>
  <si>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</si>
  <si>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</si>
  <si>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</si>
  <si>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</si>
  <si>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</si>
  <si>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</si>
  <si>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</si>
  <si>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</si>
  <si>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</si>
  <si>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</si>
  <si>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</si>
  <si>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</si>
  <si>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</si>
  <si>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</si>
  <si>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</si>
  <si>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</si>
  <si>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</si>
  <si>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</si>
  <si>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</si>
  <si>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</si>
  <si>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</si>
  <si>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</si>
  <si>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</si>
  <si>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</si>
  <si>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</si>
  <si>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</si>
  <si>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</si>
  <si>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</si>
  <si>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</si>
  <si>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</si>
  <si>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</si>
  <si>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</si>
  <si>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</si>
  <si>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</si>
  <si>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</si>
  <si>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</si>
  <si>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</si>
  <si>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</si>
  <si>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</si>
  <si>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</si>
  <si>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</si>
  <si>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</si>
  <si>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</si>
  <si>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</si>
  <si>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</si>
  <si>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</si>
  <si>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</si>
  <si>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</si>
  <si>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</si>
  <si>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</si>
  <si>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</si>
  <si>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</si>
  <si>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</si>
  <si>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</si>
  <si>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</si>
  <si>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</si>
  <si>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</si>
  <si>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</si>
  <si>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</si>
  <si>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</si>
  <si>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</si>
  <si>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</si>
  <si>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</si>
  <si>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</si>
  <si>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</si>
  <si>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</si>
  <si>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</si>
  <si>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</si>
  <si>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</si>
  <si>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</si>
  <si>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</si>
  <si>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</si>
  <si>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</si>
  <si>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</si>
  <si>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</si>
  <si>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</si>
  <si>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</si>
  <si>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</si>
  <si>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</si>
  <si>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</si>
  <si>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</si>
  <si>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</si>
  <si>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</si>
  <si>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</si>
  <si>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</si>
  <si>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</si>
  <si>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</si>
  <si>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</si>
  <si>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</si>
  <si>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</si>
  <si>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</si>
  <si>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</si>
  <si>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</si>
  <si>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</si>
  <si>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</si>
  <si>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</si>
  <si>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</si>
  <si>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</si>
  <si>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</si>
  <si>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</si>
  <si>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</si>
  <si>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</si>
  <si>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</si>
  <si>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</si>
  <si>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</si>
  <si>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</si>
  <si>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</si>
  <si>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</si>
  <si>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</si>
  <si>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</si>
  <si>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</si>
  <si>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</si>
  <si>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</si>
  <si>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</si>
  <si>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</si>
  <si>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</si>
  <si>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</si>
  <si>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</si>
  <si>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</si>
  <si>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</si>
  <si>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</si>
  <si>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</si>
  <si>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</si>
  <si>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</si>
  <si>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</si>
  <si>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</si>
  <si>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</si>
  <si>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</si>
  <si>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</si>
  <si>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</si>
  <si>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</si>
  <si>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</si>
  <si>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</si>
  <si>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</si>
  <si>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</si>
  <si>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</si>
  <si>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</si>
  <si>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</si>
  <si>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</si>
  <si>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</si>
  <si>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</si>
  <si>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</si>
  <si>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</si>
  <si>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</si>
  <si>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</si>
  <si>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</si>
  <si>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</si>
  <si>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</si>
  <si>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</si>
  <si>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</si>
  <si>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</si>
  <si>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</si>
  <si>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</si>
  <si>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</si>
  <si>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</si>
  <si>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</si>
  <si>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</si>
  <si>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</si>
  <si>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</si>
  <si>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</si>
  <si>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</si>
  <si>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</si>
  <si>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</si>
  <si>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</si>
  <si>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</si>
  <si>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</si>
  <si>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</si>
  <si>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</si>
  <si>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</si>
  <si>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</si>
  <si>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</si>
  <si>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</si>
  <si>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</si>
  <si>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</si>
  <si>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</si>
  <si>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</si>
  <si>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</si>
  <si>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</si>
  <si>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</si>
  <si>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</si>
  <si>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</si>
  <si>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</si>
  <si>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</si>
  <si>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</si>
  <si>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</si>
  <si>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</si>
  <si>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</si>
  <si>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</si>
  <si>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</si>
  <si>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</si>
  <si>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</si>
  <si>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</si>
  <si>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</si>
  <si>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</si>
  <si>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</si>
  <si>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</si>
  <si>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</si>
  <si>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</si>
  <si>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</si>
  <si>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</si>
  <si>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</si>
  <si>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</si>
  <si>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</si>
  <si>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</si>
  <si>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</si>
  <si>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</si>
  <si>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</si>
  <si>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</si>
  <si>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</si>
  <si>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</si>
  <si>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</si>
  <si>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</si>
  <si>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</si>
  <si>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</si>
  <si>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</si>
  <si>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</si>
  <si>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</si>
  <si>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</si>
  <si>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</si>
  <si>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</si>
  <si>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</si>
  <si>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</si>
  <si>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</si>
  <si>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</si>
  <si>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</si>
  <si>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</si>
  <si>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</si>
  <si>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</si>
  <si>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</si>
  <si>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</si>
  <si>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</si>
  <si>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</si>
  <si>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</si>
  <si>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</si>
  <si>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</si>
  <si>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</si>
  <si>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</si>
  <si>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</si>
  <si>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</si>
  <si>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</si>
  <si>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</si>
  <si>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</si>
  <si>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</si>
  <si>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</si>
  <si>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</si>
  <si>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</si>
  <si>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</si>
  <si>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</si>
  <si>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</si>
  <si>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</si>
  <si>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</si>
  <si>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</si>
  <si>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</si>
  <si>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</si>
  <si>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</si>
  <si>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</si>
  <si>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</si>
  <si>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</si>
  <si>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</si>
  <si>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</si>
  <si>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</si>
  <si>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</si>
  <si>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</si>
  <si>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</si>
  <si>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</si>
  <si>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</si>
  <si>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</si>
  <si>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</si>
  <si>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</si>
  <si>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</si>
  <si>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</si>
  <si>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</si>
  <si>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</si>
  <si>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</si>
  <si>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</si>
  <si>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</si>
  <si>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</si>
  <si>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</si>
  <si>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</si>
  <si>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</si>
  <si>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</si>
  <si>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</si>
  <si>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</si>
  <si>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</si>
  <si>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</si>
  <si>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</si>
  <si>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</si>
  <si>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</si>
  <si>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</si>
  <si>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</si>
  <si>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</si>
  <si>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</si>
  <si>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</si>
  <si>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</si>
  <si>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</si>
  <si>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</si>
  <si>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</si>
  <si>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</si>
  <si>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</si>
  <si>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</si>
  <si>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</si>
  <si>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</si>
  <si>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</si>
  <si>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</si>
  <si>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</si>
  <si>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</si>
  <si>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</si>
  <si>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</si>
  <si>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</si>
  <si>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</si>
  <si>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</si>
  <si>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</si>
  <si>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</si>
  <si>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</si>
  <si>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</si>
  <si>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</si>
  <si>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</si>
  <si>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</si>
  <si>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</si>
  <si>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</si>
  <si>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</si>
  <si>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</si>
  <si>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</si>
  <si>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</si>
  <si>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</si>
  <si>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</si>
  <si>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</si>
  <si>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</si>
  <si>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</si>
  <si>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</si>
  <si>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</si>
  <si>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</si>
  <si>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</si>
  <si>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</si>
  <si>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</si>
  <si>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</si>
  <si>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</si>
  <si>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</si>
  <si>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</si>
  <si>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</si>
  <si>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</si>
  <si>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</si>
  <si>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</si>
  <si>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</si>
  <si>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</si>
  <si>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</si>
  <si>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</si>
  <si>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</si>
  <si>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</si>
  <si>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</si>
  <si>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</si>
  <si>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</si>
  <si>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</si>
  <si>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</si>
  <si>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</si>
  <si>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</si>
  <si>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</si>
  <si>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</si>
  <si>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</si>
  <si>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</si>
  <si>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</si>
  <si>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</si>
  <si>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</si>
  <si>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</si>
  <si>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</si>
  <si>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</si>
  <si>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</si>
  <si>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</si>
  <si>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</si>
  <si>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</si>
  <si>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</si>
  <si>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</si>
  <si>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</si>
  <si>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</si>
  <si>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</si>
  <si>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</si>
  <si>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</si>
  <si>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</si>
  <si>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</si>
  <si>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</si>
  <si>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</si>
  <si>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</si>
  <si>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</si>
  <si>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</si>
  <si>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</si>
  <si>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</si>
  <si>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</si>
  <si>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</si>
  <si>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</si>
  <si>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</si>
  <si>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</si>
  <si>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</si>
  <si>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</si>
  <si>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</si>
  <si>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</si>
  <si>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</si>
  <si>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</si>
  <si>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</si>
  <si>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</si>
  <si>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</si>
  <si>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</si>
  <si>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</si>
  <si>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</si>
  <si>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</si>
  <si>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</si>
  <si>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</si>
  <si>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</si>
  <si>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</si>
  <si>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</si>
  <si>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</si>
  <si>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</si>
  <si>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</si>
  <si>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</si>
  <si>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</si>
  <si>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</si>
  <si>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</si>
  <si>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</si>
  <si>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</si>
  <si>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</si>
  <si>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</si>
  <si>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</si>
  <si>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</si>
  <si>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</si>
  <si>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</si>
  <si>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</si>
  <si>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</si>
  <si>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</si>
  <si>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</si>
  <si>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</si>
  <si>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</si>
  <si>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</si>
  <si>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</si>
  <si>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</si>
  <si>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</si>
  <si>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</si>
  <si>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</si>
  <si>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</si>
  <si>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</si>
  <si>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</si>
  <si>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</si>
  <si>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</si>
  <si>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</si>
  <si>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</si>
  <si>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</si>
  <si>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</si>
  <si>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</si>
  <si>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</si>
  <si>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</si>
  <si>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</si>
  <si>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</si>
  <si>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</si>
  <si>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</si>
  <si>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</si>
  <si>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</si>
  <si>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</si>
  <si>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</si>
  <si>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</si>
  <si>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</si>
  <si>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</si>
  <si>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</si>
  <si>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</si>
  <si>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</si>
  <si>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</si>
  <si>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</si>
  <si>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</si>
  <si>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</si>
  <si>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</si>
  <si>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</si>
  <si>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</si>
  <si>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</si>
  <si>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</si>
  <si>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</si>
  <si>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</si>
  <si>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</si>
  <si>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</si>
  <si>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</si>
  <si>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</si>
  <si>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</si>
  <si>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</si>
  <si>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</si>
  <si>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</si>
  <si>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</si>
  <si>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</si>
  <si>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</si>
  <si>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</si>
  <si>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</si>
  <si>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</si>
  <si>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</si>
  <si>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</si>
  <si>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</si>
  <si>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</si>
  <si>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</si>
  <si>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</si>
  <si>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</si>
  <si>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</si>
  <si>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</si>
  <si>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</si>
  <si>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</si>
  <si>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</si>
  <si>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</si>
  <si>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</si>
  <si>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</si>
  <si>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</si>
  <si>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</si>
  <si>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</si>
  <si>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</si>
  <si>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</si>
  <si>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</si>
  <si>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</si>
  <si>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</si>
  <si>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</si>
  <si>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</si>
  <si>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</si>
  <si>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</si>
  <si>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</si>
  <si>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</si>
  <si>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</si>
  <si>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</si>
  <si>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</si>
  <si>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</si>
  <si>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</si>
  <si>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</si>
  <si>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</si>
  <si>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</si>
  <si>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</si>
  <si>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</si>
  <si>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</si>
  <si>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</si>
  <si>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</si>
  <si>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</si>
  <si>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</si>
  <si>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</si>
  <si>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</si>
  <si>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</si>
  <si>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</si>
  <si>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</si>
  <si>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</si>
  <si>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</si>
  <si>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</si>
  <si>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</si>
  <si>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</si>
  <si>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</si>
  <si>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</si>
  <si>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</si>
  <si>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</si>
  <si>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</si>
  <si>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</si>
  <si>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</si>
  <si>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</si>
  <si>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</si>
  <si>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</si>
  <si>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</si>
  <si>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</si>
  <si>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</si>
  <si>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</si>
  <si>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</si>
  <si>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</si>
  <si>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</si>
  <si>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</si>
  <si>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</si>
  <si>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</si>
  <si>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</si>
  <si>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</si>
  <si>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</si>
  <si>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</si>
  <si>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</si>
  <si>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</si>
  <si>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</si>
  <si>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</si>
  <si>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</si>
  <si>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</si>
  <si>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</si>
  <si>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</si>
  <si>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</si>
  <si>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</si>
  <si>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</si>
  <si>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</si>
  <si>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</si>
  <si>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</si>
  <si>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</si>
  <si>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</si>
  <si>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</si>
  <si>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</si>
  <si>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</si>
  <si>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</si>
  <si>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</si>
  <si>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</si>
  <si>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</si>
  <si>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</si>
  <si>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</si>
  <si>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</si>
  <si>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</si>
  <si>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</si>
  <si>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</si>
  <si>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</si>
  <si>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</si>
  <si>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</si>
  <si>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</si>
  <si>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</si>
  <si>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</si>
  <si>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</si>
  <si>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</si>
  <si>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</si>
  <si>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</si>
  <si>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</si>
  <si>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</si>
  <si>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</si>
  <si>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</si>
  <si>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</si>
  <si>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</si>
  <si>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</si>
  <si>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</si>
  <si>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</si>
  <si>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</si>
  <si>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</si>
  <si>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</si>
  <si>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</si>
  <si>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</si>
  <si>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</si>
  <si>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</si>
  <si>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</si>
  <si>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</si>
  <si>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</si>
  <si>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</si>
  <si>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</si>
  <si>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</si>
  <si>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</si>
  <si>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</si>
  <si>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</si>
  <si>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</si>
  <si>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</si>
  <si>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</si>
  <si>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</si>
  <si>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</si>
  <si>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</si>
  <si>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</si>
  <si>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</si>
  <si>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</si>
  <si>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</si>
  <si>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</si>
  <si>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</si>
  <si>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</si>
  <si>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</si>
  <si>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</si>
  <si>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</si>
  <si>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</si>
  <si>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</si>
  <si>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</si>
  <si>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</si>
  <si>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</si>
  <si>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</si>
  <si>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</si>
  <si>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</si>
  <si>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</si>
  <si>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</si>
  <si>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</si>
  <si>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</si>
  <si>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</si>
  <si>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</si>
  <si>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</si>
  <si>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</si>
  <si>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</si>
  <si>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</si>
  <si>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</si>
  <si>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</si>
  <si>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</si>
  <si>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</si>
  <si>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</si>
  <si>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</si>
  <si>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</si>
  <si>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</si>
  <si>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</si>
  <si>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</si>
  <si>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</si>
  <si>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</si>
  <si>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</si>
  <si>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</si>
  <si>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</si>
  <si>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</si>
  <si>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</si>
  <si>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</si>
  <si>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</si>
  <si>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</si>
  <si>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</si>
  <si>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</si>
  <si>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</si>
  <si>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</si>
  <si>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</si>
  <si>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</si>
  <si>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</si>
  <si>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</si>
  <si>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</si>
  <si>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</si>
  <si>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</si>
  <si>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</si>
  <si>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</si>
  <si>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</si>
  <si>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</si>
  <si>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</si>
  <si>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</si>
  <si>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</si>
  <si>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</si>
  <si>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</si>
  <si>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</si>
  <si>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</si>
  <si>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</si>
  <si>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</si>
  <si>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</si>
  <si>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</si>
  <si>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</si>
  <si>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</si>
  <si>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</si>
  <si>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</si>
  <si>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</si>
  <si>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</si>
  <si>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</si>
  <si>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</si>
  <si>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</si>
  <si>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</si>
  <si>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</si>
  <si>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</si>
  <si>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</si>
  <si>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</si>
  <si>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</si>
  <si>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</si>
  <si>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</si>
  <si>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</si>
  <si>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</si>
  <si>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</si>
  <si>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</si>
  <si>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</si>
  <si>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</si>
  <si>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</si>
  <si>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</si>
  <si>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</si>
  <si>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</si>
  <si>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</si>
  <si>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</si>
  <si>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</si>
  <si>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</si>
  <si>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</si>
  <si>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</si>
  <si>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</si>
  <si>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</si>
  <si>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</si>
  <si>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</si>
  <si>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</si>
  <si>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</si>
  <si>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</si>
  <si>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</si>
  <si>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</si>
  <si>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</si>
  <si>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</si>
  <si>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</si>
  <si>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</si>
  <si>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</si>
  <si>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</si>
  <si>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</si>
  <si>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</si>
  <si>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</si>
  <si>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</si>
  <si>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</si>
  <si>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</si>
  <si>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</si>
  <si>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</si>
  <si>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</si>
  <si>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</si>
  <si>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</si>
  <si>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</si>
  <si>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</si>
  <si>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</si>
  <si>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</si>
  <si>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</si>
  <si>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</si>
  <si>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</si>
  <si>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</si>
  <si>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</si>
  <si>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</si>
  <si>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</si>
  <si>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</si>
  <si>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</si>
  <si>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</si>
  <si>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</si>
  <si>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</si>
  <si>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</si>
  <si>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</si>
  <si>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</si>
  <si>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</si>
  <si>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</si>
  <si>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</si>
  <si>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</si>
  <si>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</si>
  <si>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</si>
  <si>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</si>
  <si>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</si>
  <si>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</si>
  <si>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</si>
  <si>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</si>
  <si>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</si>
  <si>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</si>
  <si>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</si>
  <si>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</si>
  <si>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</si>
  <si>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</si>
  <si>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</si>
  <si>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</si>
  <si>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</si>
  <si>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</si>
  <si>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</si>
  <si>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</si>
  <si>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</si>
  <si>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</si>
  <si>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</si>
  <si>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</si>
  <si>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</si>
  <si>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</si>
  <si>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</si>
  <si>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</si>
  <si>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</si>
  <si>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</si>
  <si>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</si>
  <si>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</si>
  <si>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</si>
  <si>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</si>
  <si>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</si>
  <si>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</si>
  <si>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</si>
  <si>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</si>
  <si>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</si>
  <si>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</si>
  <si>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</si>
  <si>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</si>
  <si>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</si>
  <si>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</si>
  <si>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</si>
  <si>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</si>
  <si>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</si>
  <si>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</si>
  <si>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</si>
  <si>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</si>
  <si>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</si>
  <si>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</si>
  <si>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</si>
  <si>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</si>
  <si>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</si>
  <si>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</si>
  <si>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</si>
  <si>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</si>
  <si>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</si>
  <si>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</si>
  <si>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</si>
  <si>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</si>
  <si>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</si>
  <si>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</si>
  <si>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</si>
  <si>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</si>
  <si>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</si>
  <si>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</si>
  <si>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</si>
  <si>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</si>
  <si>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</si>
  <si>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</si>
  <si>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</si>
  <si>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</si>
  <si>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</si>
  <si>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</si>
  <si>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sucre</t>
  </si>
  <si>
    <t>INSTITUTO COLOMBIANO DE BIENESTAR FAMILIAR</t>
  </si>
  <si>
    <t>PUBLICO</t>
  </si>
  <si>
    <t>NO</t>
  </si>
  <si>
    <t>LIQUIDADO</t>
  </si>
  <si>
    <t>SI</t>
  </si>
  <si>
    <t>EJECUTADO</t>
  </si>
  <si>
    <t xml:space="preserve">prestar los servicios de hogares comunitarios de bienestar familiar de conformidad con las directrices, lineamientos y parametros establecidos por el ICBF, en armonia con la politica de estado `para el desarrollo integral de la primera infancia de Cero   </t>
  </si>
  <si>
    <t>ILEANA MARGARITA CERRA BARRETO</t>
  </si>
  <si>
    <t>7002642019</t>
  </si>
  <si>
    <t>prestar los servicios hogares comunitarios de bienestar de conformidad con las directrices lineamientos y parametros establecidos por el ICBF, en armonia con la politica de estado para e4l desarrollo integral a la primera infancia de cero a siempre</t>
  </si>
  <si>
    <t>7004132018</t>
  </si>
  <si>
    <t>7001962018</t>
  </si>
  <si>
    <t>7001872016</t>
  </si>
  <si>
    <t>prestar los servicios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 en el marco de la estrategia de la atencion integral de Cero   a siempre</t>
  </si>
  <si>
    <t>7003252016</t>
  </si>
  <si>
    <t xml:space="preserve">atender a la primera infancia en el marco de la estrategia de cero a siempre especificamente a los niños y niñas menores de 5 años de familia en situacion de bulnerabiliadad de conformidad con las directrices,lineamientos y parametros establecidos por e icbf asi como regular las relaciones entre las partes deribadas de la entrega de aporte de icbf a la entidad administradora de servicio en la modalidad de hogares comunitarios de bienestar </t>
  </si>
  <si>
    <t>7001842016</t>
  </si>
  <si>
    <t>00902015</t>
  </si>
  <si>
    <t>2021-70-10001734</t>
  </si>
  <si>
    <t>CRA 18 A Nº 37-64</t>
  </si>
  <si>
    <t>2723788</t>
  </si>
  <si>
    <t>FUNSOCIAL2007@HOTMAIL.COM</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</si>
</sst>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zoomScale="85" zoomScaleNormal="85" zoomScaleSheetLayoutView="40" zoomScalePageLayoutView="40" workbookViewId="0">
      <selection activeCell="A9" sqref="A9"/>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03" t="s">
        <v>2653</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6" t="s">
        <v>2662</v>
      </c>
      <c r="D14" s="14"/>
      <c r="E14" s="14"/>
      <c r="F14" s="14"/>
      <c r="G14" s="14"/>
      <c r="H14" s="14"/>
      <c r="I14" s="14"/>
      <c r="J14" s="14"/>
      <c r="K14" s="14"/>
      <c r="L14" s="14"/>
      <c r="M14" s="14"/>
      <c r="N14" s="14"/>
      <c r="O14" s="15"/>
    </row>
    <row r="15" spans="1:20" ht="19.5" customHeight="1" thickBot="1">
      <c r="A15" s="9"/>
      <c r="B15" s="32" t="s">
        <v>2635</v>
      </c>
      <c r="C15" s="155" t="s">
        <v>2695</v>
      </c>
      <c r="D15" s="35"/>
      <c r="E15" s="35"/>
      <c r="F15" s="5"/>
      <c r="G15" s="32" t="s">
        <v>1168</v>
      </c>
      <c r="H15" s="103" t="s">
        <v>2676</v>
      </c>
      <c r="I15" s="32" t="s">
        <v>2624</v>
      </c>
      <c r="J15" s="108" t="s">
        <v>2626</v>
      </c>
      <c r="L15" s="209" t="s">
        <v>8</v>
      </c>
      <c r="M15" s="209"/>
      <c r="N15" s="128"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6" customHeight="1">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900151573</v>
      </c>
      <c r="C20" s="5"/>
      <c r="D20" s="73"/>
      <c r="E20" s="5"/>
      <c r="F20" s="5"/>
      <c r="G20" s="5"/>
      <c r="H20" s="186"/>
      <c r="I20" s="148" t="s">
        <v>453</v>
      </c>
      <c r="J20" s="149" t="s">
        <v>971</v>
      </c>
      <c r="K20" s="150">
        <v>1009111126</v>
      </c>
      <c r="L20" s="151"/>
      <c r="M20" s="151">
        <v>44196</v>
      </c>
      <c r="N20" s="135">
        <f>+(M20-L20)/30</f>
        <v>1473.2</v>
      </c>
      <c r="O20" s="138"/>
      <c r="U20" s="134"/>
      <c r="V20" s="105">
        <f ca="1">NOW()</f>
        <v>44194.872752546296</v>
      </c>
      <c r="W20" s="105">
        <f ca="1">NOW()</f>
        <v>44194.872752546296</v>
      </c>
    </row>
    <row r="21" spans="1:23" ht="30" customHeight="1" outlineLevel="1">
      <c r="A21" s="9"/>
      <c r="B21" s="71"/>
      <c r="C21" s="5"/>
      <c r="D21" s="5"/>
      <c r="E21" s="5"/>
      <c r="F21" s="5"/>
      <c r="G21" s="5"/>
      <c r="H21" s="70"/>
      <c r="I21" s="148"/>
      <c r="J21" s="149"/>
      <c r="K21" s="150"/>
      <c r="L21" s="151"/>
      <c r="M21" s="151"/>
      <c r="N21" s="135">
        <f t="shared" ref="N21:N35" si="0">+(M21-L21)/30</f>
        <v>0</v>
      </c>
      <c r="O21" s="139"/>
    </row>
    <row r="22" spans="1:23" ht="30" customHeight="1" outlineLevel="1">
      <c r="A22" s="9"/>
      <c r="B22" s="71"/>
      <c r="C22" s="5"/>
      <c r="D22" s="5"/>
      <c r="E22" s="5"/>
      <c r="F22" s="5"/>
      <c r="G22" s="5"/>
      <c r="H22" s="70"/>
      <c r="I22" s="148"/>
      <c r="J22" s="149"/>
      <c r="K22" s="150"/>
      <c r="L22" s="151"/>
      <c r="M22" s="151"/>
      <c r="N22" s="136">
        <f t="shared" ref="N22:N33" si="1">+(M22-L22)/30</f>
        <v>0</v>
      </c>
      <c r="O22" s="139"/>
    </row>
    <row r="23" spans="1:23" ht="30" customHeight="1" outlineLevel="1">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c r="A24" s="9"/>
      <c r="B24" s="101"/>
      <c r="C24" s="21"/>
      <c r="D24" s="21"/>
      <c r="E24" s="21"/>
      <c r="F24" s="5"/>
      <c r="G24" s="5"/>
      <c r="H24" s="70"/>
      <c r="I24" s="148"/>
      <c r="J24" s="149"/>
      <c r="K24" s="150"/>
      <c r="L24" s="151"/>
      <c r="M24" s="151"/>
      <c r="N24" s="136">
        <f t="shared" si="1"/>
        <v>0</v>
      </c>
      <c r="O24" s="139"/>
    </row>
    <row r="25" spans="1:23" ht="30" customHeight="1" outlineLevel="1">
      <c r="A25" s="9"/>
      <c r="B25" s="101"/>
      <c r="C25" s="21"/>
      <c r="D25" s="21"/>
      <c r="E25" s="21"/>
      <c r="F25" s="5"/>
      <c r="G25" s="5"/>
      <c r="H25" s="70"/>
      <c r="I25" s="148"/>
      <c r="J25" s="149"/>
      <c r="K25" s="150"/>
      <c r="L25" s="151"/>
      <c r="M25" s="151"/>
      <c r="N25" s="136">
        <f t="shared" si="1"/>
        <v>0</v>
      </c>
      <c r="O25" s="139"/>
    </row>
    <row r="26" spans="1:23" ht="30" customHeight="1" outlineLevel="1">
      <c r="A26" s="9"/>
      <c r="B26" s="101"/>
      <c r="C26" s="21"/>
      <c r="D26" s="21"/>
      <c r="E26" s="21"/>
      <c r="F26" s="5"/>
      <c r="G26" s="5"/>
      <c r="H26" s="70"/>
      <c r="I26" s="148"/>
      <c r="J26" s="149"/>
      <c r="K26" s="150"/>
      <c r="L26" s="151"/>
      <c r="M26" s="151"/>
      <c r="N26" s="136">
        <f t="shared" si="1"/>
        <v>0</v>
      </c>
      <c r="O26" s="139"/>
    </row>
    <row r="27" spans="1:23" ht="30" customHeight="1" outlineLevel="1">
      <c r="A27" s="9"/>
      <c r="B27" s="101"/>
      <c r="C27" s="21"/>
      <c r="D27" s="21"/>
      <c r="E27" s="21"/>
      <c r="F27" s="5"/>
      <c r="G27" s="5"/>
      <c r="H27" s="70"/>
      <c r="I27" s="148"/>
      <c r="J27" s="149"/>
      <c r="K27" s="150"/>
      <c r="L27" s="151"/>
      <c r="M27" s="151"/>
      <c r="N27" s="136">
        <f t="shared" si="1"/>
        <v>0</v>
      </c>
      <c r="O27" s="139"/>
    </row>
    <row r="28" spans="1:23" ht="30" customHeight="1" outlineLevel="1">
      <c r="A28" s="9"/>
      <c r="B28" s="101"/>
      <c r="C28" s="21"/>
      <c r="D28" s="21"/>
      <c r="E28" s="21"/>
      <c r="F28" s="5"/>
      <c r="G28" s="5"/>
      <c r="H28" s="70"/>
      <c r="I28" s="148"/>
      <c r="J28" s="149"/>
      <c r="K28" s="150"/>
      <c r="L28" s="151"/>
      <c r="M28" s="151"/>
      <c r="N28" s="136">
        <f t="shared" si="1"/>
        <v>0</v>
      </c>
      <c r="O28" s="139"/>
    </row>
    <row r="29" spans="1:23" ht="30" customHeight="1" outlineLevel="1">
      <c r="A29" s="9"/>
      <c r="B29" s="71"/>
      <c r="C29" s="5"/>
      <c r="D29" s="5"/>
      <c r="E29" s="5"/>
      <c r="F29" s="5"/>
      <c r="G29" s="5"/>
      <c r="H29" s="70"/>
      <c r="I29" s="148"/>
      <c r="J29" s="149"/>
      <c r="K29" s="150"/>
      <c r="L29" s="151"/>
      <c r="M29" s="151"/>
      <c r="N29" s="136">
        <f t="shared" si="1"/>
        <v>0</v>
      </c>
      <c r="O29" s="139"/>
    </row>
    <row r="30" spans="1:23" ht="30" customHeight="1" outlineLevel="1">
      <c r="A30" s="9"/>
      <c r="B30" s="71"/>
      <c r="C30" s="5"/>
      <c r="D30" s="5"/>
      <c r="E30" s="5"/>
      <c r="F30" s="5"/>
      <c r="G30" s="5"/>
      <c r="H30" s="70"/>
      <c r="I30" s="148"/>
      <c r="J30" s="149"/>
      <c r="K30" s="150"/>
      <c r="L30" s="151"/>
      <c r="M30" s="151"/>
      <c r="N30" s="136">
        <f t="shared" si="1"/>
        <v>0</v>
      </c>
      <c r="O30" s="139"/>
    </row>
    <row r="31" spans="1:23" ht="30" customHeight="1" outlineLevel="1">
      <c r="A31" s="9"/>
      <c r="B31" s="71"/>
      <c r="C31" s="5"/>
      <c r="D31" s="5"/>
      <c r="E31" s="5"/>
      <c r="F31" s="5"/>
      <c r="G31" s="5"/>
      <c r="H31" s="70"/>
      <c r="I31" s="148"/>
      <c r="J31" s="149"/>
      <c r="K31" s="150"/>
      <c r="L31" s="151"/>
      <c r="M31" s="151"/>
      <c r="N31" s="136">
        <f t="shared" si="1"/>
        <v>0</v>
      </c>
      <c r="O31" s="139"/>
    </row>
    <row r="32" spans="1:23" ht="30" customHeight="1" outlineLevel="1">
      <c r="A32" s="9"/>
      <c r="B32" s="71"/>
      <c r="C32" s="5"/>
      <c r="D32" s="5"/>
      <c r="E32" s="5"/>
      <c r="F32" s="5"/>
      <c r="G32" s="5"/>
      <c r="H32" s="70"/>
      <c r="I32" s="148"/>
      <c r="J32" s="149"/>
      <c r="K32" s="150"/>
      <c r="L32" s="151"/>
      <c r="M32" s="151"/>
      <c r="N32" s="136">
        <f t="shared" si="1"/>
        <v>0</v>
      </c>
      <c r="O32" s="139"/>
    </row>
    <row r="33" spans="1:16" ht="30" customHeight="1" outlineLevel="1">
      <c r="A33" s="9"/>
      <c r="B33" s="71"/>
      <c r="C33" s="5"/>
      <c r="D33" s="5"/>
      <c r="E33" s="5"/>
      <c r="F33" s="5"/>
      <c r="G33" s="5"/>
      <c r="H33" s="70"/>
      <c r="I33" s="148"/>
      <c r="J33" s="149"/>
      <c r="K33" s="150"/>
      <c r="L33" s="151"/>
      <c r="M33" s="151"/>
      <c r="N33" s="136">
        <f t="shared" si="1"/>
        <v>0</v>
      </c>
      <c r="O33" s="139"/>
    </row>
    <row r="34" spans="1:16" ht="30" customHeight="1" outlineLevel="1">
      <c r="A34" s="9"/>
      <c r="B34" s="71"/>
      <c r="C34" s="5"/>
      <c r="D34" s="5"/>
      <c r="E34" s="5"/>
      <c r="F34" s="5"/>
      <c r="G34" s="5"/>
      <c r="H34" s="70"/>
      <c r="I34" s="148"/>
      <c r="J34" s="149"/>
      <c r="K34" s="150"/>
      <c r="L34" s="151"/>
      <c r="M34" s="151"/>
      <c r="N34" s="136">
        <f t="shared" si="0"/>
        <v>0</v>
      </c>
      <c r="O34" s="139"/>
    </row>
    <row r="35" spans="1:16" ht="30" customHeight="1" outlineLevel="1">
      <c r="A35" s="9"/>
      <c r="B35" s="71"/>
      <c r="C35" s="5"/>
      <c r="D35" s="5"/>
      <c r="E35" s="5"/>
      <c r="F35" s="5"/>
      <c r="G35" s="5"/>
      <c r="H35" s="70"/>
      <c r="I35" s="148"/>
      <c r="J35" s="149"/>
      <c r="K35" s="150"/>
      <c r="L35" s="151"/>
      <c r="M35" s="151"/>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FUNDACION SOCIAL PARA EL DESARROLLO DE LA SABANA</v>
      </c>
      <c r="C38" s="178"/>
      <c r="D38" s="178"/>
      <c r="E38" s="178"/>
      <c r="F38" s="178"/>
      <c r="G38" s="5"/>
      <c r="H38" s="132"/>
      <c r="I38" s="190" t="s">
        <v>7</v>
      </c>
      <c r="J38" s="190"/>
      <c r="K38" s="190"/>
      <c r="L38" s="190"/>
      <c r="M38" s="190"/>
      <c r="N38" s="190"/>
      <c r="O38" s="133"/>
    </row>
    <row r="39" spans="1:16" ht="42.95" customHeight="1" thickBot="1">
      <c r="A39" s="10"/>
      <c r="B39" s="11"/>
      <c r="C39" s="11"/>
      <c r="D39" s="11"/>
      <c r="E39" s="11"/>
      <c r="F39" s="11"/>
      <c r="G39" s="11"/>
      <c r="H39" s="10"/>
      <c r="I39" s="222"/>
      <c r="J39" s="222"/>
      <c r="K39" s="222"/>
      <c r="L39" s="222"/>
      <c r="M39" s="222"/>
      <c r="N39" s="222"/>
      <c r="O39" s="12"/>
    </row>
    <row r="40" spans="1:16" ht="15.75"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2654</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22" t="s">
        <v>2677</v>
      </c>
      <c r="C48" s="124" t="s">
        <v>2678</v>
      </c>
      <c r="D48" s="121" t="s">
        <v>2685</v>
      </c>
      <c r="E48" s="145">
        <v>43799</v>
      </c>
      <c r="F48" s="145">
        <v>43920</v>
      </c>
      <c r="G48" s="159">
        <f>IF(AND(E48&lt;&gt;"",F48&lt;&gt;""),((F48-E48)/30),"")</f>
        <v>4.0333333333333332</v>
      </c>
      <c r="H48" s="119" t="s">
        <v>2686</v>
      </c>
      <c r="I48" s="113" t="s">
        <v>453</v>
      </c>
      <c r="J48" s="113" t="s">
        <v>980</v>
      </c>
      <c r="K48" s="116">
        <v>419097957</v>
      </c>
      <c r="L48" s="124" t="s">
        <v>2679</v>
      </c>
      <c r="M48" s="117">
        <v>1</v>
      </c>
      <c r="N48" s="124" t="s">
        <v>2682</v>
      </c>
      <c r="O48" s="124" t="s">
        <v>2679</v>
      </c>
      <c r="P48" s="78"/>
    </row>
    <row r="49" spans="1:16" s="6" customFormat="1" ht="24.75" customHeight="1">
      <c r="A49" s="143">
        <v>2</v>
      </c>
      <c r="B49" s="122" t="s">
        <v>2677</v>
      </c>
      <c r="C49" s="124" t="s">
        <v>2678</v>
      </c>
      <c r="D49" s="121" t="s">
        <v>2687</v>
      </c>
      <c r="E49" s="145">
        <v>43449</v>
      </c>
      <c r="F49" s="145">
        <v>43799</v>
      </c>
      <c r="G49" s="159">
        <f t="shared" ref="G49:G50" si="2">IF(AND(E49&lt;&gt;"",F49&lt;&gt;""),((F49-E49)/30),"")</f>
        <v>11.666666666666666</v>
      </c>
      <c r="H49" s="119" t="s">
        <v>2683</v>
      </c>
      <c r="I49" s="113" t="s">
        <v>453</v>
      </c>
      <c r="J49" s="113" t="s">
        <v>980</v>
      </c>
      <c r="K49" s="116">
        <v>1153114230</v>
      </c>
      <c r="L49" s="124" t="s">
        <v>2679</v>
      </c>
      <c r="M49" s="117">
        <v>1</v>
      </c>
      <c r="N49" s="124" t="s">
        <v>2680</v>
      </c>
      <c r="O49" s="124" t="s">
        <v>2679</v>
      </c>
      <c r="P49" s="78"/>
    </row>
    <row r="50" spans="1:16" s="6" customFormat="1" ht="24.75" customHeight="1">
      <c r="A50" s="143">
        <v>3</v>
      </c>
      <c r="B50" s="122" t="s">
        <v>2677</v>
      </c>
      <c r="C50" s="124" t="s">
        <v>2678</v>
      </c>
      <c r="D50" s="121" t="s">
        <v>2688</v>
      </c>
      <c r="E50" s="145">
        <v>43312</v>
      </c>
      <c r="F50" s="145">
        <v>43449</v>
      </c>
      <c r="G50" s="159">
        <f t="shared" si="2"/>
        <v>4.5666666666666664</v>
      </c>
      <c r="H50" s="119" t="s">
        <v>2683</v>
      </c>
      <c r="I50" s="113" t="s">
        <v>453</v>
      </c>
      <c r="J50" s="113" t="s">
        <v>980</v>
      </c>
      <c r="K50" s="116">
        <v>506898489</v>
      </c>
      <c r="L50" s="124" t="s">
        <v>2679</v>
      </c>
      <c r="M50" s="117">
        <v>1</v>
      </c>
      <c r="N50" s="124" t="s">
        <v>2680</v>
      </c>
      <c r="O50" s="124" t="s">
        <v>2681</v>
      </c>
      <c r="P50" s="78"/>
    </row>
    <row r="51" spans="1:16" s="6" customFormat="1" ht="24.75" customHeight="1" outlineLevel="1">
      <c r="A51" s="143">
        <v>4</v>
      </c>
      <c r="B51" s="122" t="s">
        <v>2677</v>
      </c>
      <c r="C51" s="124" t="s">
        <v>2678</v>
      </c>
      <c r="D51" s="121" t="s">
        <v>2689</v>
      </c>
      <c r="E51" s="145">
        <v>42402</v>
      </c>
      <c r="F51" s="145">
        <v>42521</v>
      </c>
      <c r="G51" s="159">
        <f t="shared" ref="G51:G107" si="3">IF(AND(E51&lt;&gt;"",F51&lt;&gt;""),((F51-E51)/30),"")</f>
        <v>3.9666666666666668</v>
      </c>
      <c r="H51" s="119" t="s">
        <v>2690</v>
      </c>
      <c r="I51" s="113" t="s">
        <v>453</v>
      </c>
      <c r="J51" s="113" t="s">
        <v>965</v>
      </c>
      <c r="K51" s="116">
        <v>105591420</v>
      </c>
      <c r="L51" s="124" t="s">
        <v>2679</v>
      </c>
      <c r="M51" s="117">
        <v>1</v>
      </c>
      <c r="N51" s="124" t="s">
        <v>2680</v>
      </c>
      <c r="O51" s="124" t="s">
        <v>2679</v>
      </c>
      <c r="P51" s="78"/>
    </row>
    <row r="52" spans="1:16" s="7" customFormat="1" ht="24.75" customHeight="1" outlineLevel="1">
      <c r="A52" s="144">
        <v>5</v>
      </c>
      <c r="B52" s="122" t="s">
        <v>2677</v>
      </c>
      <c r="C52" s="124" t="s">
        <v>2678</v>
      </c>
      <c r="D52" s="121" t="s">
        <v>2691</v>
      </c>
      <c r="E52" s="145">
        <v>42522</v>
      </c>
      <c r="F52" s="145">
        <v>42674</v>
      </c>
      <c r="G52" s="159">
        <f t="shared" si="3"/>
        <v>5.0666666666666664</v>
      </c>
      <c r="H52" s="119" t="s">
        <v>2692</v>
      </c>
      <c r="I52" s="113" t="s">
        <v>453</v>
      </c>
      <c r="J52" s="113" t="s">
        <v>978</v>
      </c>
      <c r="K52" s="116">
        <v>496071495</v>
      </c>
      <c r="L52" s="124" t="s">
        <v>2679</v>
      </c>
      <c r="M52" s="117">
        <v>1</v>
      </c>
      <c r="N52" s="124" t="s">
        <v>2680</v>
      </c>
      <c r="O52" s="124" t="s">
        <v>2679</v>
      </c>
      <c r="P52" s="79"/>
    </row>
    <row r="53" spans="1:16" s="7" customFormat="1" ht="24.75" customHeight="1" outlineLevel="1">
      <c r="A53" s="144">
        <v>6</v>
      </c>
      <c r="B53" s="122" t="s">
        <v>2677</v>
      </c>
      <c r="C53" s="124" t="s">
        <v>2678</v>
      </c>
      <c r="D53" s="121" t="s">
        <v>2693</v>
      </c>
      <c r="E53" s="145">
        <v>42402</v>
      </c>
      <c r="F53" s="145">
        <v>42521</v>
      </c>
      <c r="G53" s="159">
        <f t="shared" si="3"/>
        <v>3.9666666666666668</v>
      </c>
      <c r="H53" s="119" t="s">
        <v>2692</v>
      </c>
      <c r="I53" s="121" t="s">
        <v>453</v>
      </c>
      <c r="J53" s="113" t="s">
        <v>980</v>
      </c>
      <c r="K53" s="116">
        <v>460081937</v>
      </c>
      <c r="L53" s="124" t="s">
        <v>2679</v>
      </c>
      <c r="M53" s="117">
        <v>1</v>
      </c>
      <c r="N53" s="124" t="s">
        <v>2680</v>
      </c>
      <c r="O53" s="124" t="s">
        <v>2679</v>
      </c>
      <c r="P53" s="79"/>
    </row>
    <row r="54" spans="1:16" s="7" customFormat="1" ht="24.75" customHeight="1" outlineLevel="1">
      <c r="A54" s="144">
        <v>7</v>
      </c>
      <c r="B54" s="122" t="s">
        <v>2677</v>
      </c>
      <c r="C54" s="124" t="s">
        <v>2678</v>
      </c>
      <c r="D54" s="121" t="s">
        <v>2694</v>
      </c>
      <c r="E54" s="145">
        <v>42041</v>
      </c>
      <c r="F54" s="145">
        <v>42369</v>
      </c>
      <c r="G54" s="159">
        <f t="shared" si="3"/>
        <v>10.933333333333334</v>
      </c>
      <c r="H54" s="119" t="s">
        <v>2692</v>
      </c>
      <c r="I54" s="121" t="s">
        <v>453</v>
      </c>
      <c r="J54" s="113" t="s">
        <v>978</v>
      </c>
      <c r="K54" s="118">
        <v>773440021</v>
      </c>
      <c r="L54" s="124" t="s">
        <v>2679</v>
      </c>
      <c r="M54" s="117">
        <v>1</v>
      </c>
      <c r="N54" s="124" t="s">
        <v>2680</v>
      </c>
      <c r="O54" s="124" t="s">
        <v>2679</v>
      </c>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2655</v>
      </c>
      <c r="B110" s="228"/>
      <c r="C110" s="228"/>
      <c r="D110" s="228"/>
      <c r="E110" s="228"/>
      <c r="F110" s="228"/>
      <c r="G110" s="228"/>
      <c r="H110" s="228"/>
      <c r="I110" s="228"/>
      <c r="J110" s="228"/>
      <c r="K110" s="228"/>
      <c r="L110" s="228"/>
      <c r="M110" s="228"/>
      <c r="N110" s="228"/>
      <c r="O110" s="229"/>
    </row>
    <row r="111" spans="1:16" ht="15.75"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2664</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2664</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2664</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2664</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2664</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2664</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2659</v>
      </c>
      <c r="B163" s="240"/>
      <c r="C163" s="240"/>
      <c r="D163" s="240"/>
      <c r="E163" s="241"/>
      <c r="F163" s="242" t="s">
        <v>2660</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2679</v>
      </c>
      <c r="O165" s="8"/>
      <c r="S165" s="51"/>
    </row>
    <row r="166" spans="1:28">
      <c r="A166" s="9"/>
      <c r="B166" s="5"/>
      <c r="C166" s="5"/>
      <c r="D166" s="157" t="s">
        <v>14</v>
      </c>
      <c r="E166" s="8"/>
      <c r="F166" s="5"/>
      <c r="G166" s="26" t="s">
        <v>14</v>
      </c>
      <c r="I166" s="9"/>
      <c r="J166" s="5"/>
      <c r="K166" s="5"/>
      <c r="L166" s="5"/>
      <c r="M166" s="5"/>
      <c r="N166" s="5"/>
      <c r="O166" s="8"/>
    </row>
    <row r="167" spans="1:28">
      <c r="A167" s="9"/>
      <c r="D167" s="107" t="s">
        <v>2681</v>
      </c>
      <c r="E167" s="8"/>
      <c r="F167" s="5"/>
      <c r="G167" s="107" t="s">
        <v>26</v>
      </c>
      <c r="I167" s="246" t="s">
        <v>2643</v>
      </c>
      <c r="J167" s="247"/>
      <c r="K167" s="247"/>
      <c r="L167" s="247"/>
      <c r="M167" s="247"/>
      <c r="N167" s="247"/>
      <c r="O167" s="248"/>
      <c r="U167" s="51"/>
    </row>
    <row r="168" spans="1:28">
      <c r="A168" s="9"/>
      <c r="B168" s="223" t="s">
        <v>2657</v>
      </c>
      <c r="C168" s="223"/>
      <c r="D168" s="223"/>
      <c r="E168" s="8"/>
      <c r="F168" s="5"/>
      <c r="H168" s="81" t="s">
        <v>2656</v>
      </c>
      <c r="I168" s="246"/>
      <c r="J168" s="247"/>
      <c r="K168" s="247"/>
      <c r="L168" s="247"/>
      <c r="M168" s="247"/>
      <c r="N168" s="247"/>
      <c r="O168" s="248"/>
      <c r="Q168" s="51"/>
    </row>
    <row r="169" spans="1:28">
      <c r="A169" s="9"/>
      <c r="B169" s="74" t="s">
        <v>2652</v>
      </c>
      <c r="C169" s="5"/>
      <c r="D169" s="5"/>
      <c r="E169" s="8"/>
      <c r="F169" s="80" t="s">
        <v>2651</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2667</v>
      </c>
      <c r="B172" s="181"/>
      <c r="C172" s="181"/>
      <c r="D172" s="181"/>
      <c r="E172" s="181"/>
      <c r="F172" s="181"/>
      <c r="G172" s="181"/>
      <c r="H172" s="181"/>
      <c r="I172" s="181"/>
      <c r="J172" s="181"/>
      <c r="K172" s="181"/>
      <c r="L172" s="181"/>
      <c r="M172" s="181"/>
      <c r="N172" s="181"/>
      <c r="O172" s="182"/>
      <c r="P172" s="76"/>
    </row>
    <row r="173" spans="1:28" ht="15" customHeight="1">
      <c r="A173" s="195" t="s">
        <v>2673</v>
      </c>
      <c r="B173" s="196"/>
      <c r="C173" s="196"/>
      <c r="D173" s="196"/>
      <c r="E173" s="196"/>
      <c r="F173" s="196"/>
      <c r="G173" s="196"/>
      <c r="H173" s="196"/>
      <c r="I173" s="196"/>
      <c r="J173" s="196"/>
      <c r="K173" s="196"/>
      <c r="L173" s="196"/>
      <c r="M173" s="196"/>
      <c r="N173" s="196"/>
      <c r="O173" s="197"/>
    </row>
    <row r="174" spans="1:28" ht="24"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c r="A179" s="9"/>
      <c r="B179" s="221" t="s">
        <v>2668</v>
      </c>
      <c r="C179" s="221"/>
      <c r="D179" s="221"/>
      <c r="E179" s="170">
        <v>0.02</v>
      </c>
      <c r="F179" s="169">
        <v>0.05</v>
      </c>
      <c r="G179" s="164">
        <f>IF(F179&gt;0,SUM(E179+F179),"")</f>
        <v>7.0000000000000007E-2</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2669</v>
      </c>
      <c r="C184" s="87"/>
      <c r="D184" s="87"/>
      <c r="E184" s="87"/>
      <c r="F184" s="87"/>
      <c r="G184" s="87"/>
      <c r="H184" s="87"/>
      <c r="I184" s="87"/>
      <c r="J184" s="87"/>
      <c r="K184" s="87"/>
      <c r="L184" s="87"/>
      <c r="M184" s="87"/>
      <c r="N184" s="88"/>
      <c r="O184" s="89"/>
    </row>
    <row r="185" spans="1:28">
      <c r="A185" s="9"/>
      <c r="B185" s="90" t="s">
        <v>2627</v>
      </c>
      <c r="C185" s="165">
        <f>+SUM(G179:G182)</f>
        <v>7.0000000000000007E-2</v>
      </c>
      <c r="D185" s="91" t="s">
        <v>2628</v>
      </c>
      <c r="E185" s="94">
        <f>+(C185*SUM(K20:K35))</f>
        <v>70637778.820000008</v>
      </c>
      <c r="F185" s="92"/>
      <c r="G185" s="93"/>
      <c r="H185" s="88"/>
      <c r="I185" s="90" t="s">
        <v>2627</v>
      </c>
      <c r="J185" s="165">
        <f>+SUM(M179:M183)</f>
        <v>0.02</v>
      </c>
      <c r="K185" s="202" t="s">
        <v>2628</v>
      </c>
      <c r="L185" s="202"/>
      <c r="M185" s="94">
        <f>+J185*(SUM(K20:K35))</f>
        <v>20182222.52</v>
      </c>
      <c r="N185" s="95"/>
      <c r="O185" s="96"/>
    </row>
    <row r="186" spans="1:28" ht="15.75" thickBot="1">
      <c r="A186" s="10"/>
      <c r="B186" s="97"/>
      <c r="C186" s="97"/>
      <c r="D186" s="97"/>
      <c r="E186" s="97"/>
      <c r="F186" s="97"/>
      <c r="G186" s="97"/>
      <c r="H186" s="97"/>
      <c r="I186" s="167" t="s">
        <v>2672</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5.75" thickBot="1">
      <c r="A190" s="198"/>
      <c r="B190" s="199"/>
      <c r="C190" s="199"/>
      <c r="D190" s="199"/>
      <c r="E190" s="199"/>
      <c r="F190" s="199"/>
      <c r="G190" s="199"/>
      <c r="H190" s="199"/>
      <c r="I190" s="199"/>
      <c r="J190" s="199"/>
      <c r="K190" s="199"/>
      <c r="L190" s="199"/>
      <c r="M190" s="199"/>
      <c r="N190" s="199"/>
      <c r="O190" s="200"/>
    </row>
    <row r="191" spans="1:28" ht="21.75" thickBot="1">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c r="A192" s="9"/>
      <c r="B192" s="236" t="s">
        <v>2636</v>
      </c>
      <c r="C192" s="236"/>
      <c r="E192" s="5" t="s">
        <v>20</v>
      </c>
      <c r="H192" s="26" t="s">
        <v>24</v>
      </c>
      <c r="J192" s="5" t="s">
        <v>2637</v>
      </c>
      <c r="K192" s="5"/>
      <c r="M192" s="5"/>
      <c r="N192" s="5"/>
      <c r="O192" s="8"/>
      <c r="Q192" s="153"/>
      <c r="R192" s="154"/>
      <c r="S192" s="154"/>
      <c r="T192" s="153"/>
    </row>
    <row r="193" spans="1:18">
      <c r="A193" s="9"/>
      <c r="C193" s="125">
        <v>42032</v>
      </c>
      <c r="D193" s="5"/>
      <c r="E193" s="126">
        <v>79</v>
      </c>
      <c r="F193" s="5"/>
      <c r="G193" s="5"/>
      <c r="H193" s="147" t="s">
        <v>2684</v>
      </c>
      <c r="J193" s="5"/>
      <c r="K193" s="127">
        <v>42041</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1.75"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2658</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2675</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76" t="s">
        <v>2696</v>
      </c>
      <c r="J211" s="27" t="s">
        <v>2622</v>
      </c>
      <c r="K211" s="176" t="s">
        <v>2696</v>
      </c>
      <c r="L211" s="21"/>
      <c r="M211" s="21"/>
      <c r="N211" s="21"/>
      <c r="O211" s="8"/>
    </row>
    <row r="212" spans="1:15">
      <c r="A212" s="9"/>
      <c r="B212" s="27" t="s">
        <v>2619</v>
      </c>
      <c r="C212" s="147" t="s">
        <v>2684</v>
      </c>
      <c r="D212" s="21"/>
      <c r="G212" s="27" t="s">
        <v>2621</v>
      </c>
      <c r="H212" s="176" t="s">
        <v>2697</v>
      </c>
      <c r="J212" s="27" t="s">
        <v>2623</v>
      </c>
      <c r="K212" s="147" t="s">
        <v>2698</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2649</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2650</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2020-12-30T01:56:49Z</cp:lastPrinted>
  <dcterms:created xsi:type="dcterms:W3CDTF">2020-10-14T21:57:42Z</dcterms:created>
  <dcterms:modified xsi:type="dcterms:W3CDTF">2020-12-30T01:57:04Z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