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UT CESAR\"/>
    </mc:Choice>
  </mc:AlternateContent>
  <xr:revisionPtr revIDLastSave="0" documentId="13_ncr:1_{EE1DA759-AC33-4E21-B89B-CB9755D8BBE2}"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<sst xmlns="http://schemas.openxmlformats.org/spreadsheetml/2006/main" count="4691" uniqueCount="2756">
  <si>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</si>
  <si>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</si>
  <si>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</si>
  <si>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</si>
  <si>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</si>
  <si>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</si>
  <si>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</si>
  <si>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</si>
  <si>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</si>
  <si>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</si>
  <si>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</si>
  <si>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</si>
  <si>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</si>
  <si>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</si>
  <si>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</si>
  <si>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</si>
  <si>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</si>
  <si>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</si>
  <si>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</si>
  <si>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</si>
  <si>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</si>
  <si>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</si>
  <si>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</si>
  <si>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</si>
  <si>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</si>
  <si>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</si>
  <si>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</si>
  <si>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</si>
  <si>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</si>
  <si>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</si>
  <si>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</si>
  <si>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</si>
  <si>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</si>
  <si>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</si>
  <si>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</si>
  <si>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</si>
  <si>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</si>
  <si>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</si>
  <si>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</si>
  <si>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</si>
  <si>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</si>
  <si>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</si>
  <si>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</si>
  <si>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</si>
  <si>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</si>
  <si>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</si>
  <si>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</si>
  <si>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</si>
  <si>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</si>
  <si>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</si>
  <si>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</si>
  <si>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</si>
  <si>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</si>
  <si>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</si>
  <si>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</si>
  <si>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</si>
  <si>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</si>
  <si>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</si>
  <si>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</si>
  <si>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</si>
  <si>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</si>
  <si>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</si>
  <si>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</si>
  <si>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</si>
  <si>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</si>
  <si>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</si>
  <si>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</si>
  <si>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</si>
  <si>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</si>
  <si>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</si>
  <si>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</si>
  <si>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</si>
  <si>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</si>
  <si>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</si>
  <si>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</si>
  <si>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</si>
  <si>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</si>
  <si>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</si>
  <si>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</si>
  <si>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</si>
  <si>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</si>
  <si>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</si>
  <si>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</si>
  <si>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</si>
  <si>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</si>
  <si>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</si>
  <si>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</si>
  <si>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</si>
  <si>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</si>
  <si>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</si>
  <si>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</si>
  <si>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</si>
  <si>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</si>
  <si>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</si>
  <si>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</si>
  <si>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</si>
  <si>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</si>
  <si>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</si>
  <si>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</si>
  <si>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</si>
  <si>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</si>
  <si>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</si>
  <si>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</si>
  <si>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</si>
  <si>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</si>
  <si>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</si>
  <si>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</si>
  <si>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</si>
  <si>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</si>
  <si>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</si>
  <si>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</si>
  <si>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</si>
  <si>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</si>
  <si>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</si>
  <si>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</si>
  <si>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</si>
  <si>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</si>
  <si>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</si>
  <si>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</si>
  <si>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</si>
  <si>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</si>
  <si>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</si>
  <si>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</si>
  <si>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</si>
  <si>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</si>
  <si>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</si>
  <si>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</si>
  <si>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</si>
  <si>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</si>
  <si>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</si>
  <si>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</si>
  <si>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</si>
  <si>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</si>
  <si>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</si>
  <si>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</si>
  <si>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</si>
  <si>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</si>
  <si>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</si>
  <si>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</si>
  <si>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</si>
  <si>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</si>
  <si>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</si>
  <si>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</si>
  <si>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</si>
  <si>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</si>
  <si>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</si>
  <si>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</si>
  <si>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</si>
  <si>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</si>
  <si>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</si>
  <si>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</si>
  <si>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</si>
  <si>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</si>
  <si>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</si>
  <si>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</si>
  <si>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</si>
  <si>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</si>
  <si>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</si>
  <si>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</si>
  <si>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</si>
  <si>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</si>
  <si>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</si>
  <si>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</si>
  <si>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</si>
  <si>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</si>
  <si>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</si>
  <si>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</si>
  <si>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</si>
  <si>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</si>
  <si>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</si>
  <si>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</si>
  <si>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</si>
  <si>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</si>
  <si>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</si>
  <si>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</si>
  <si>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</si>
  <si>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</si>
  <si>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</si>
  <si>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</si>
  <si>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</si>
  <si>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</si>
  <si>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</si>
  <si>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</si>
  <si>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</si>
  <si>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</si>
  <si>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</si>
  <si>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</si>
  <si>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</si>
  <si>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</si>
  <si>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</si>
  <si>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</si>
  <si>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</si>
  <si>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</si>
  <si>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</si>
  <si>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</si>
  <si>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</si>
  <si>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</si>
  <si>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</si>
  <si>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</si>
  <si>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</si>
  <si>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</si>
  <si>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</si>
  <si>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</si>
  <si>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</si>
  <si>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</si>
  <si>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</si>
  <si>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</si>
  <si>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</si>
  <si>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</si>
  <si>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</si>
  <si>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</si>
  <si>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</si>
  <si>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</si>
  <si>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</si>
  <si>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</si>
  <si>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</si>
  <si>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</si>
  <si>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</si>
  <si>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</si>
  <si>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</si>
  <si>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</si>
  <si>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</si>
  <si>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</si>
  <si>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</si>
  <si>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</si>
  <si>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</si>
  <si>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</si>
  <si>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</si>
  <si>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</si>
  <si>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</si>
  <si>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</si>
  <si>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</si>
  <si>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</si>
  <si>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</si>
  <si>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</si>
  <si>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</si>
  <si>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</si>
  <si>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</si>
  <si>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</si>
  <si>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</si>
  <si>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</si>
  <si>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</si>
  <si>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</si>
  <si>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</si>
  <si>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</si>
  <si>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</si>
  <si>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</si>
  <si>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</si>
  <si>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</si>
  <si>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</si>
  <si>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</si>
  <si>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</si>
  <si>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</si>
  <si>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</si>
  <si>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</si>
  <si>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</si>
  <si>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</si>
  <si>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</si>
  <si>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</si>
  <si>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</si>
  <si>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</si>
  <si>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</si>
  <si>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</si>
  <si>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</si>
  <si>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</si>
  <si>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</si>
  <si>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</si>
  <si>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</si>
  <si>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</si>
  <si>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</si>
  <si>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</si>
  <si>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</si>
  <si>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</si>
  <si>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</si>
  <si>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</si>
  <si>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</si>
  <si>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</si>
  <si>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</si>
  <si>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</si>
  <si>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</si>
  <si>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</si>
  <si>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</si>
  <si>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</si>
  <si>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</si>
  <si>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</si>
  <si>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</si>
  <si>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</si>
  <si>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</si>
  <si>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</si>
  <si>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</si>
  <si>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</si>
  <si>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</si>
  <si>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</si>
  <si>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</si>
  <si>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</si>
  <si>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</si>
  <si>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</si>
  <si>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</si>
  <si>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</si>
  <si>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</si>
  <si>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</si>
  <si>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</si>
  <si>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</si>
  <si>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</si>
  <si>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</si>
  <si>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</si>
  <si>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</si>
  <si>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</si>
  <si>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</si>
  <si>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</si>
  <si>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</si>
  <si>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</si>
  <si>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</si>
  <si>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</si>
  <si>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</si>
  <si>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</si>
  <si>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</si>
  <si>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</si>
  <si>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</si>
  <si>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</si>
  <si>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</si>
  <si>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</si>
  <si>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</si>
  <si>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</si>
  <si>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</si>
  <si>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</si>
  <si>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</si>
  <si>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</si>
  <si>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</si>
  <si>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</si>
  <si>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</si>
  <si>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</si>
  <si>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</si>
  <si>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</si>
  <si>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</si>
  <si>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</si>
  <si>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</si>
  <si>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</si>
  <si>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</si>
  <si>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</si>
  <si>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</si>
  <si>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</si>
  <si>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</si>
  <si>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</si>
  <si>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</si>
  <si>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</si>
  <si>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</si>
  <si>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</si>
  <si>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</si>
  <si>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</si>
  <si>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</si>
  <si>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</si>
  <si>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</si>
  <si>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</si>
  <si>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</si>
  <si>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</si>
  <si>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</si>
  <si>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</si>
  <si>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</si>
  <si>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</si>
  <si>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</si>
  <si>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</si>
  <si>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</si>
  <si>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</si>
  <si>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</si>
  <si>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</si>
  <si>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</si>
  <si>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</si>
  <si>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</si>
  <si>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</si>
  <si>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</si>
  <si>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</si>
  <si>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</si>
  <si>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</si>
  <si>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</si>
  <si>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</si>
  <si>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</si>
  <si>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</si>
  <si>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</si>
  <si>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</si>
  <si>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</si>
  <si>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</si>
  <si>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</si>
  <si>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</si>
  <si>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</si>
  <si>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</si>
  <si>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</si>
  <si>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</si>
  <si>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</si>
  <si>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</si>
  <si>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</si>
  <si>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</si>
  <si>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</si>
  <si>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</si>
  <si>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</si>
  <si>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</si>
  <si>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</si>
  <si>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</si>
  <si>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</si>
  <si>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</si>
  <si>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</si>
  <si>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</si>
  <si>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</si>
  <si>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</si>
  <si>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</si>
  <si>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</si>
  <si>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</si>
  <si>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</si>
  <si>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</si>
  <si>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</si>
  <si>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</si>
  <si>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</si>
  <si>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</si>
  <si>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</si>
  <si>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</si>
  <si>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</si>
  <si>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</si>
  <si>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</si>
  <si>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</si>
  <si>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</si>
  <si>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</si>
  <si>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</si>
  <si>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</si>
  <si>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</si>
  <si>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</si>
  <si>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</si>
  <si>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</si>
  <si>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</si>
  <si>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</si>
  <si>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</si>
  <si>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</si>
  <si>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</si>
  <si>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</si>
  <si>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</si>
  <si>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</si>
  <si>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</si>
  <si>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</si>
  <si>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</si>
  <si>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</si>
  <si>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</si>
  <si>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</si>
  <si>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</si>
  <si>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</si>
  <si>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</si>
  <si>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</si>
  <si>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</si>
  <si>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</si>
  <si>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</si>
  <si>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</si>
  <si>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</si>
  <si>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</si>
  <si>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</si>
  <si>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</si>
  <si>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</si>
  <si>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</si>
  <si>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</si>
  <si>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</si>
  <si>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</si>
  <si>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</si>
  <si>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</si>
  <si>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</si>
  <si>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</si>
  <si>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</si>
  <si>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</si>
  <si>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</si>
  <si>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</si>
  <si>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</si>
  <si>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</si>
  <si>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</si>
  <si>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</si>
  <si>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</si>
  <si>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</si>
  <si>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</si>
  <si>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</si>
  <si>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</si>
  <si>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</si>
  <si>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</si>
  <si>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</si>
  <si>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</si>
  <si>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</si>
  <si>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</si>
  <si>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</si>
  <si>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</si>
  <si>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</si>
  <si>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</si>
  <si>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</si>
  <si>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</si>
  <si>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</si>
  <si>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</si>
  <si>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</si>
  <si>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</si>
  <si>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</si>
  <si>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</si>
  <si>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</si>
  <si>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</si>
  <si>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</si>
  <si>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</si>
  <si>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</si>
  <si>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</si>
  <si>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</si>
  <si>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</si>
  <si>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</si>
  <si>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</si>
  <si>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</si>
  <si>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</si>
  <si>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</si>
  <si>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</si>
  <si>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</si>
  <si>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</si>
  <si>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</si>
  <si>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</si>
  <si>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</si>
  <si>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</si>
  <si>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</si>
  <si>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</si>
  <si>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</si>
  <si>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</si>
  <si>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</si>
  <si>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</si>
  <si>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</si>
  <si>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</si>
  <si>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</si>
  <si>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</si>
  <si>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</si>
  <si>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</si>
  <si>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</si>
  <si>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</si>
  <si>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</si>
  <si>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</si>
  <si>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</si>
  <si>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</si>
  <si>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</si>
  <si>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</si>
  <si>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</si>
  <si>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</si>
  <si>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</si>
  <si>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</si>
  <si>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</si>
  <si>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</si>
  <si>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</si>
  <si>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</si>
  <si>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</si>
  <si>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</si>
  <si>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</si>
  <si>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</si>
  <si>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</si>
  <si>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</si>
  <si>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</si>
  <si>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</si>
  <si>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</si>
  <si>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</si>
  <si>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</si>
  <si>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</si>
  <si>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</si>
  <si>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</si>
  <si>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</si>
  <si>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</si>
  <si>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</si>
  <si>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</si>
  <si>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</si>
  <si>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</si>
  <si>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</si>
  <si>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</si>
  <si>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</si>
  <si>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</si>
  <si>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</si>
  <si>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</si>
  <si>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</si>
  <si>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</si>
  <si>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</si>
  <si>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</si>
  <si>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</si>
  <si>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</si>
  <si>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</si>
  <si>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</si>
  <si>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</si>
  <si>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</si>
  <si>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</si>
  <si>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</si>
  <si>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</si>
  <si>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</si>
  <si>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</si>
  <si>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</si>
  <si>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</si>
  <si>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</si>
  <si>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</si>
  <si>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</si>
  <si>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</si>
  <si>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</si>
  <si>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</si>
  <si>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</si>
  <si>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</si>
  <si>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</si>
  <si>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</si>
  <si>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</si>
  <si>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</si>
  <si>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</si>
  <si>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</si>
  <si>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</si>
  <si>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</si>
  <si>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</si>
  <si>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</si>
  <si>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</si>
  <si>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</si>
  <si>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</si>
  <si>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</si>
  <si>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</si>
  <si>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</si>
  <si>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</si>
  <si>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</si>
  <si>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</si>
  <si>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</si>
  <si>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</si>
  <si>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</si>
  <si>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</si>
  <si>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</si>
  <si>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</si>
  <si>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</si>
  <si>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</si>
  <si>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</si>
  <si>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</si>
  <si>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</si>
  <si>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</si>
  <si>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</si>
  <si>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</si>
  <si>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</si>
  <si>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</si>
  <si>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</si>
  <si>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</si>
  <si>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</si>
  <si>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</si>
  <si>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</si>
  <si>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</si>
  <si>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</si>
  <si>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</si>
  <si>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</si>
  <si>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</si>
  <si>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</si>
  <si>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</si>
  <si>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</si>
  <si>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</si>
  <si>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</si>
  <si>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</si>
  <si>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</si>
  <si>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</si>
  <si>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</si>
  <si>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</si>
  <si>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</si>
  <si>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</si>
  <si>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</si>
  <si>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</si>
  <si>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</si>
  <si>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</si>
  <si>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</si>
  <si>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</si>
  <si>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</si>
  <si>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</si>
  <si>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</si>
  <si>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</si>
  <si>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</si>
  <si>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</si>
  <si>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</si>
  <si>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</si>
  <si>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</si>
  <si>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</si>
  <si>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</si>
  <si>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</si>
  <si>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</si>
  <si>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</si>
  <si>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</si>
  <si>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</si>
  <si>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</si>
  <si>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</si>
  <si>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</si>
  <si>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</si>
  <si>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</si>
  <si>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</si>
  <si>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</si>
  <si>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</si>
  <si>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</si>
  <si>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</si>
  <si>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</si>
  <si>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</si>
  <si>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</si>
  <si>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</si>
  <si>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</si>
  <si>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</si>
  <si>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</si>
  <si>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</si>
  <si>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</si>
  <si>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</si>
  <si>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</si>
  <si>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</si>
  <si>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</si>
  <si>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</si>
  <si>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</si>
  <si>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</si>
  <si>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</si>
  <si>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</si>
  <si>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</si>
  <si>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</si>
  <si>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</si>
  <si>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</si>
  <si>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</si>
  <si>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</si>
  <si>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</si>
  <si>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</si>
  <si>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</si>
  <si>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</si>
  <si>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</si>
  <si>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</si>
  <si>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</si>
  <si>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</si>
  <si>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</si>
  <si>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</si>
  <si>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</si>
  <si>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</si>
  <si>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</si>
  <si>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</si>
  <si>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</si>
  <si>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</si>
  <si>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</si>
  <si>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</si>
  <si>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</si>
  <si>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</si>
  <si>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</si>
  <si>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</si>
  <si>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</si>
  <si>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</si>
  <si>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</si>
  <si>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</si>
  <si>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</si>
  <si>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</si>
  <si>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</si>
  <si>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</si>
  <si>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</si>
  <si>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</si>
  <si>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</si>
  <si>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</si>
  <si>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</si>
  <si>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</si>
  <si>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</si>
  <si>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</si>
  <si>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</si>
  <si>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</si>
  <si>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</si>
  <si>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</si>
  <si>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</si>
  <si>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</si>
  <si>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</si>
  <si>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</si>
  <si>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</si>
  <si>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</si>
  <si>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</si>
  <si>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</si>
  <si>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</si>
  <si>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</si>
  <si>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</si>
  <si>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</si>
  <si>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</si>
  <si>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</si>
  <si>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</si>
  <si>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</si>
  <si>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</si>
  <si>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</si>
  <si>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</si>
  <si>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</si>
  <si>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</si>
  <si>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</si>
  <si>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</si>
  <si>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</si>
  <si>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</si>
  <si>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</si>
  <si>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</si>
  <si>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</si>
  <si>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</si>
  <si>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</si>
  <si>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</si>
  <si>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</si>
  <si>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</si>
  <si>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</si>
  <si>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</si>
  <si>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</si>
  <si>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</si>
  <si>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</si>
  <si>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</si>
  <si>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</si>
  <si>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</si>
  <si>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</si>
  <si>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</si>
  <si>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</si>
  <si>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</si>
  <si>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</si>
  <si>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</si>
  <si>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</si>
  <si>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</si>
  <si>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</si>
  <si>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</si>
  <si>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</si>
  <si>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</si>
  <si>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</si>
  <si>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</si>
  <si>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</si>
  <si>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</si>
  <si>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</si>
  <si>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</si>
  <si>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</si>
  <si>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</si>
  <si>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</si>
  <si>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</si>
  <si>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</si>
  <si>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</si>
  <si>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</si>
  <si>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</si>
  <si>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</si>
  <si>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</si>
  <si>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</si>
  <si>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</si>
  <si>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</si>
  <si>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</si>
  <si>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</si>
  <si>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</si>
  <si>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</si>
  <si>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</si>
  <si>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</si>
  <si>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</si>
  <si>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</si>
  <si>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</si>
  <si>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</si>
  <si>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</si>
  <si>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</si>
  <si>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</si>
  <si>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</si>
  <si>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</si>
  <si>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</si>
  <si>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</si>
  <si>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</si>
  <si>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</si>
  <si>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</si>
  <si>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</si>
  <si>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</si>
  <si>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</si>
  <si>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</si>
  <si>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</si>
  <si>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</si>
  <si>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</si>
  <si>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</si>
  <si>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</si>
  <si>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</si>
  <si>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</si>
  <si>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</si>
  <si>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</si>
  <si>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</si>
  <si>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</si>
  <si>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</si>
  <si>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</si>
  <si>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</si>
  <si>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</si>
  <si>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</si>
  <si>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</si>
  <si>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</si>
  <si>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</si>
  <si>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</si>
  <si>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</si>
  <si>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</si>
  <si>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</si>
  <si>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</si>
  <si>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</si>
  <si>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</si>
  <si>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</si>
  <si>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</si>
  <si>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</si>
  <si>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</si>
  <si>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</si>
  <si>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</si>
  <si>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</si>
  <si>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</si>
  <si>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</si>
  <si>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</si>
  <si>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</si>
  <si>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</si>
  <si>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</si>
  <si>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</si>
  <si>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</si>
  <si>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</si>
  <si>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</si>
  <si>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</si>
  <si>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</si>
  <si>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</si>
  <si>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</si>
  <si>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</si>
  <si>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</si>
  <si>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</si>
  <si>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</si>
  <si>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</si>
  <si>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</si>
  <si>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</si>
  <si>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</si>
  <si>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</si>
  <si>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</si>
  <si>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</si>
  <si>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</si>
  <si>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</si>
  <si>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</si>
  <si>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</si>
  <si>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</si>
  <si>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</si>
  <si>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</si>
  <si>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</si>
  <si>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</si>
  <si>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</si>
  <si>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</si>
  <si>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</si>
  <si>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</si>
  <si>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</si>
  <si>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</si>
  <si>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</si>
  <si>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</si>
  <si>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</si>
  <si>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</si>
  <si>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</si>
  <si>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</si>
  <si>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</si>
  <si>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</si>
  <si>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</si>
  <si>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</si>
  <si>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</si>
  <si>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</si>
  <si>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</si>
  <si>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</si>
  <si>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</si>
  <si>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</si>
  <si>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</si>
  <si>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</si>
  <si>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</si>
  <si>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</si>
  <si>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</si>
  <si>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</si>
  <si>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</si>
  <si>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</si>
  <si>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</si>
  <si>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</si>
  <si>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</si>
  <si>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</si>
  <si>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</si>
  <si>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</si>
  <si>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</si>
  <si>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</si>
  <si>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</si>
  <si>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</si>
  <si>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</si>
  <si>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</si>
  <si>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</si>
  <si>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</si>
  <si>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</si>
  <si>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</si>
  <si>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</si>
  <si>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</si>
  <si>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</si>
  <si>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</si>
  <si>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</si>
  <si>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</si>
  <si>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</si>
  <si>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</si>
  <si>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</si>
  <si>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</si>
  <si>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</si>
  <si>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</si>
  <si>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</si>
  <si>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</si>
  <si>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</si>
  <si>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</si>
  <si>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</si>
  <si>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</si>
  <si>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</si>
  <si>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</si>
  <si>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</si>
  <si>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</si>
  <si>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</si>
  <si>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</si>
  <si>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</si>
  <si>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</si>
  <si>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</si>
  <si>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</si>
  <si>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</si>
  <si>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</si>
  <si>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</si>
  <si>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</si>
  <si>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</si>
  <si>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</si>
  <si>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</si>
  <si>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</si>
  <si>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</si>
  <si>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</si>
  <si>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</si>
  <si>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</si>
  <si>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</si>
  <si>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</si>
  <si>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</si>
  <si>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</si>
  <si>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</si>
  <si>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</si>
  <si>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</si>
  <si>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</si>
  <si>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</si>
  <si>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</si>
  <si>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</si>
  <si>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</si>
  <si>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</si>
  <si>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</si>
  <si>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</si>
  <si>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</si>
  <si>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</si>
  <si>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</si>
  <si>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</si>
  <si>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</si>
  <si>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</si>
  <si>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</si>
  <si>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</si>
  <si>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</si>
  <si>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</si>
  <si>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</si>
  <si>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</si>
  <si>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</si>
  <si>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</si>
  <si>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</si>
  <si>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</si>
  <si>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</si>
  <si>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</si>
  <si>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</si>
  <si>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</si>
  <si>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</si>
  <si>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</si>
  <si>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</si>
  <si>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</si>
  <si>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</si>
  <si>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</si>
  <si>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</si>
  <si>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</si>
  <si>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</si>
  <si>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</si>
  <si>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</si>
  <si>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</si>
  <si>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</si>
  <si>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</si>
  <si>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</si>
  <si>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</si>
  <si>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</si>
  <si>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</si>
  <si>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</si>
  <si>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</si>
  <si>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</si>
  <si>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</si>
  <si>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</si>
  <si>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</si>
  <si>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</si>
  <si>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</si>
  <si>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</si>
  <si>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</si>
  <si>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</si>
  <si>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</si>
  <si>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</si>
  <si>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</si>
  <si>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</si>
  <si>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</si>
  <si>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</si>
  <si>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</si>
  <si>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</si>
  <si>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</si>
  <si>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</si>
  <si>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</si>
  <si>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</si>
  <si>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</si>
  <si>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</si>
  <si>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</si>
  <si>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</si>
  <si>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</si>
  <si>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</si>
  <si>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</si>
  <si>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</si>
  <si>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</si>
  <si>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</si>
  <si>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</si>
  <si>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</si>
  <si>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</si>
  <si>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</si>
  <si>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</si>
  <si>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</si>
  <si>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</si>
  <si>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</si>
  <si>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</si>
  <si>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</si>
  <si>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</si>
  <si>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</si>
  <si>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</si>
  <si>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</si>
  <si>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</si>
  <si>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</si>
  <si>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</si>
  <si>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</si>
  <si>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</si>
  <si>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</si>
  <si>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</si>
  <si>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</si>
  <si>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</si>
  <si>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</si>
  <si>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</si>
  <si>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</si>
  <si>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</si>
  <si>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</si>
  <si>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</si>
  <si>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</si>
  <si>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</si>
  <si>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</si>
  <si>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</si>
  <si>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</si>
  <si>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</si>
  <si>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</si>
  <si>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</si>
  <si>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</si>
  <si>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</si>
  <si>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</si>
  <si>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</si>
  <si>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</si>
  <si>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</si>
  <si>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</si>
  <si>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</si>
  <si>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</si>
  <si>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</si>
  <si>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</si>
  <si>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</si>
  <si>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</si>
  <si>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</si>
  <si>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</si>
  <si>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</si>
  <si>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</si>
  <si>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</si>
  <si>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</si>
  <si>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</si>
  <si>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</si>
  <si>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</si>
  <si>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</si>
  <si>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</si>
  <si>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</si>
  <si>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</si>
  <si>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</si>
  <si>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</si>
  <si>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</si>
  <si>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</si>
  <si>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</si>
  <si>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</si>
  <si>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</si>
  <si>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</si>
  <si>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</si>
  <si>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</si>
  <si>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</si>
  <si>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</si>
  <si>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</si>
  <si>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</si>
  <si>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</si>
  <si>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</si>
  <si>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</si>
  <si>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</si>
  <si>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</si>
  <si>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</si>
  <si>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</si>
  <si>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</si>
  <si>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</si>
  <si>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</si>
  <si>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</si>
  <si>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</si>
  <si>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</si>
  <si>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</si>
  <si>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</si>
  <si>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</si>
  <si>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</si>
  <si>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</si>
  <si>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</si>
  <si>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</si>
  <si>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</si>
  <si>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</si>
  <si>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</si>
  <si>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</si>
  <si>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</si>
  <si>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</si>
  <si>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</si>
  <si>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</si>
  <si>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</si>
  <si>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</si>
  <si>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</si>
  <si>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</si>
  <si>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</si>
  <si>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</si>
  <si>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</si>
  <si>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</si>
  <si>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</si>
  <si>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</si>
  <si>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</si>
  <si>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</si>
  <si>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</si>
  <si>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</si>
  <si>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</si>
  <si>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</si>
  <si>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</si>
  <si>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</si>
  <si>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</si>
  <si>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</si>
  <si>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</si>
  <si>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</si>
  <si>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</si>
  <si>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</si>
  <si>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</si>
  <si>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</si>
  <si>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</si>
  <si>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</si>
  <si>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</si>
  <si>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</si>
  <si>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</si>
  <si>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</si>
  <si>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</si>
  <si>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</si>
  <si>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</si>
  <si>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</si>
  <si>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</si>
  <si>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</si>
  <si>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</si>
  <si>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</si>
  <si>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</si>
  <si>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</si>
  <si>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</si>
  <si>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</si>
  <si>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</si>
  <si>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</si>
  <si>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</si>
  <si>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</si>
  <si>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</si>
  <si>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</si>
  <si>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</si>
  <si>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</si>
  <si>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</si>
  <si>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</si>
  <si>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</si>
  <si>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</si>
  <si>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</si>
  <si>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</si>
  <si>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</si>
  <si>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</si>
  <si>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</si>
  <si>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</si>
  <si>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</si>
  <si>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</si>
  <si>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</si>
  <si>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</si>
  <si>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</si>
  <si>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</si>
  <si>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</si>
  <si>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</si>
  <si>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</si>
  <si>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</si>
  <si>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</si>
  <si>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</si>
  <si>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</si>
  <si>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</si>
  <si>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</si>
  <si>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</si>
  <si>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</si>
  <si>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</si>
  <si>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</si>
  <si>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</si>
  <si>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</si>
  <si>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</si>
  <si>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</si>
  <si>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</si>
  <si>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</si>
  <si>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</si>
  <si>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</si>
  <si>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</si>
  <si>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</si>
  <si>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</si>
  <si>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</si>
  <si>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</si>
  <si>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</si>
  <si>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</si>
  <si>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</si>
  <si>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</si>
  <si>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</si>
  <si>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</si>
  <si>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</si>
  <si>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</si>
  <si>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</si>
  <si>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</si>
  <si>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</si>
  <si>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</si>
  <si>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</si>
  <si>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</si>
  <si>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</si>
  <si>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</si>
  <si>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</si>
  <si>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</si>
  <si>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</si>
  <si>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</si>
  <si>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</si>
  <si>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</si>
  <si>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</si>
  <si>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</si>
  <si>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</si>
  <si>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</si>
  <si>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</si>
  <si>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</si>
  <si>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</si>
  <si>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</si>
  <si>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</si>
  <si>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</si>
  <si>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</si>
  <si>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</si>
  <si>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</si>
  <si>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</si>
  <si>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</si>
  <si>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</si>
  <si>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</si>
  <si>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</si>
  <si>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</si>
  <si>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</si>
  <si>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</si>
  <si>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</si>
  <si>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</si>
  <si>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</si>
  <si>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</si>
  <si>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</si>
  <si>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</si>
  <si>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</si>
  <si>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</si>
  <si>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</si>
  <si>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</si>
  <si>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</si>
  <si>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</si>
  <si>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</si>
  <si>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</si>
  <si>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</si>
  <si>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</si>
  <si>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</si>
  <si>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</si>
  <si>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</si>
  <si>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</si>
  <si>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</si>
  <si>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</si>
  <si>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</si>
  <si>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</si>
  <si>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</si>
  <si>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</si>
  <si>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</si>
  <si>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</si>
  <si>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</si>
  <si>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</si>
  <si>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</si>
  <si>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</si>
  <si>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</si>
  <si>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</si>
  <si>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</si>
  <si>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</si>
  <si>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</si>
  <si>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</si>
  <si>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</si>
  <si>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</si>
  <si>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</si>
  <si>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</si>
  <si>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</si>
  <si>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</si>
  <si>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</si>
  <si>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</si>
  <si>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</si>
  <si>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</si>
  <si>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</si>
  <si>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</si>
  <si>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</si>
  <si>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</si>
  <si>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</si>
  <si>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</si>
  <si>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</si>
  <si>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</si>
  <si>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</si>
  <si>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</si>
  <si>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</si>
  <si>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</si>
  <si>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</si>
  <si>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</si>
  <si>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</si>
  <si>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</si>
  <si>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</si>
  <si>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</si>
  <si>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</si>
  <si>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</si>
  <si>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</si>
  <si>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</si>
  <si>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</si>
  <si>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</si>
  <si>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</si>
  <si>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</si>
  <si>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</si>
  <si>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</si>
  <si>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</si>
  <si>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</si>
  <si>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</si>
  <si>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</si>
  <si>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</si>
  <si>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</si>
  <si>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</si>
  <si>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</si>
  <si>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</si>
  <si>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</si>
  <si>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</si>
  <si>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</si>
  <si>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</si>
  <si>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</si>
  <si>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</si>
  <si>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</si>
  <si>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</si>
  <si>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</si>
  <si>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</si>
  <si>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</si>
  <si>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</si>
  <si>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</si>
  <si>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</si>
  <si>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</si>
  <si>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</si>
  <si>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</si>
  <si>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</si>
  <si>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</si>
  <si>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</si>
  <si>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</si>
  <si>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</si>
  <si>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</si>
  <si>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</si>
  <si>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</si>
  <si>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</si>
  <si>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</si>
  <si>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</si>
  <si>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</si>
  <si>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</si>
  <si>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</si>
  <si>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</si>
  <si>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</si>
  <si>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</si>
  <si>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</si>
  <si>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</si>
  <si>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</si>
  <si>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</si>
  <si>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</si>
  <si>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</si>
  <si>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</si>
  <si>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</si>
  <si>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</si>
  <si>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</si>
  <si>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</si>
  <si>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</si>
  <si>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</si>
  <si>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</si>
  <si>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</si>
  <si>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</si>
  <si>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</si>
  <si>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</si>
  <si>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</si>
  <si>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</si>
  <si>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</si>
  <si>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</si>
  <si>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</si>
  <si>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</si>
  <si>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</si>
  <si>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</si>
  <si>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</si>
  <si>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</si>
  <si>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</si>
  <si>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</si>
  <si>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</si>
  <si>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</si>
  <si>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</si>
  <si>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</si>
  <si>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</si>
  <si>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</si>
  <si>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</si>
  <si>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</si>
  <si>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</si>
  <si>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</si>
  <si>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</si>
  <si>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</si>
  <si>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</si>
  <si>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</si>
  <si>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</si>
  <si>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</si>
  <si>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</si>
  <si>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</si>
  <si>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</si>
  <si>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</si>
  <si>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</si>
  <si>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</si>
  <si>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</si>
  <si>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</si>
  <si>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</si>
  <si>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</si>
  <si>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</si>
  <si>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</si>
  <si>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</si>
  <si>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</si>
  <si>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</si>
  <si>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</si>
  <si>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</si>
  <si>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</si>
  <si>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</si>
  <si>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</si>
  <si>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</si>
  <si>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</si>
  <si>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</si>
  <si>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</si>
  <si>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</si>
  <si>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</si>
  <si>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</si>
  <si>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</si>
  <si>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</si>
  <si>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</si>
  <si>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</si>
  <si>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</si>
  <si>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</si>
  <si>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</si>
  <si>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</si>
  <si>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</si>
  <si>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</si>
  <si>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</si>
  <si>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</si>
  <si>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</si>
  <si>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</si>
  <si>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</si>
  <si>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</si>
  <si>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</si>
  <si>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</si>
  <si>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</si>
  <si>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</si>
  <si>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</si>
  <si>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</si>
  <si>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</si>
  <si>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</si>
  <si>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</si>
  <si>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</si>
  <si>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</si>
  <si>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</si>
  <si>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</si>
  <si>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</si>
  <si>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</si>
  <si>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</si>
  <si>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</si>
  <si>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</si>
  <si>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</si>
  <si>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</si>
  <si>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</si>
  <si>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</si>
  <si>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</si>
  <si>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</si>
  <si>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</si>
  <si>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</si>
  <si>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</si>
  <si>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</si>
  <si>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</si>
  <si>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</si>
  <si>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</si>
  <si>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</si>
  <si>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</si>
  <si>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</si>
  <si>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</si>
  <si>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</si>
  <si>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</si>
  <si>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</si>
  <si>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</si>
  <si>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</si>
  <si>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</si>
  <si>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</si>
  <si>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</si>
  <si>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</si>
  <si>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</si>
  <si>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</si>
  <si>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</si>
  <si>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</si>
  <si>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</si>
  <si>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</si>
  <si>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</si>
  <si>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</si>
  <si>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</si>
  <si>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</si>
  <si>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</si>
  <si>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</si>
  <si>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</si>
  <si>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</si>
  <si>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</si>
  <si>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</si>
  <si>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</si>
  <si>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</si>
  <si>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</si>
  <si>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</si>
  <si>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</si>
  <si>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</si>
  <si>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</si>
  <si>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</si>
  <si>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</si>
  <si>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</si>
  <si>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</si>
  <si>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</si>
  <si>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</si>
  <si>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</si>
  <si>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</si>
  <si>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</si>
  <si>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</si>
  <si>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</si>
  <si>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</si>
  <si>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</si>
  <si>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</si>
  <si>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</si>
  <si>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</si>
  <si>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</si>
  <si>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</si>
  <si>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</si>
  <si>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</si>
  <si>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</si>
  <si>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</si>
  <si>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</si>
  <si>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</si>
  <si>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</si>
  <si>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</si>
  <si>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</si>
  <si>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</si>
  <si>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</si>
  <si>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</si>
  <si>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</si>
  <si>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</si>
  <si>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</si>
  <si>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</si>
  <si>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</si>
  <si>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</si>
  <si>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</si>
  <si>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</si>
  <si>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</si>
  <si>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</si>
  <si>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</si>
  <si>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</si>
  <si>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</si>
  <si>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</si>
  <si>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</si>
  <si>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</si>
  <si>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</si>
  <si>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</si>
  <si>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</si>
  <si>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</si>
  <si>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</si>
  <si>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</si>
  <si>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</si>
  <si>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</si>
  <si>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</si>
  <si>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</si>
  <si>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</si>
  <si>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</si>
  <si>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</si>
  <si>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</si>
  <si>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</si>
  <si>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</si>
  <si>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</si>
  <si>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</si>
  <si>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</si>
  <si>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</si>
  <si>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</si>
  <si>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</si>
  <si>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</si>
  <si>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</si>
  <si>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</si>
  <si>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</si>
  <si>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</si>
  <si>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</si>
  <si>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</si>
  <si>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</si>
  <si>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</si>
  <si>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</si>
  <si>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</si>
  <si>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</si>
  <si>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</si>
  <si>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</si>
  <si>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</si>
  <si>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</si>
  <si>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</si>
  <si>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</si>
  <si>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</si>
  <si>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</si>
  <si>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</si>
  <si>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</si>
  <si>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</si>
  <si>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</si>
  <si>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</si>
  <si>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</si>
  <si>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</si>
  <si>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</si>
  <si>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</si>
  <si>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</si>
  <si>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</si>
  <si>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</si>
  <si>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</si>
  <si>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</si>
  <si>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</si>
  <si>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</si>
  <si>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</si>
  <si>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</si>
  <si>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</si>
  <si>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</si>
  <si>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</si>
  <si>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</si>
  <si>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</si>
  <si>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</si>
  <si>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</si>
  <si>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</si>
  <si>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</si>
  <si>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</si>
  <si>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</si>
  <si>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</si>
  <si>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</si>
  <si>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</si>
  <si>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</si>
  <si>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</si>
  <si>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</si>
  <si>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</si>
  <si>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</si>
  <si>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</si>
  <si>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</si>
  <si>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</si>
  <si>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</si>
  <si>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</si>
  <si>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</si>
  <si>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</si>
  <si>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</si>
  <si>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</si>
  <si>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</si>
  <si>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</si>
  <si>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</si>
  <si>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</si>
  <si>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</si>
  <si>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</si>
  <si>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</si>
  <si>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</si>
  <si>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</si>
  <si>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</si>
  <si>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</si>
  <si>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</si>
  <si>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</si>
  <si>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</si>
  <si>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</si>
  <si>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</si>
  <si>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</si>
  <si>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</si>
  <si>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</si>
  <si>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</si>
  <si>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</si>
  <si>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</si>
  <si>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</si>
  <si>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</si>
  <si>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</si>
  <si>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</si>
  <si>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</si>
  <si>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</si>
  <si>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</si>
  <si>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</si>
  <si>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</si>
  <si>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</si>
  <si>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</si>
  <si>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</si>
  <si>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</si>
  <si>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</si>
  <si>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</si>
  <si>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</si>
  <si>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</si>
  <si>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</si>
  <si>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</si>
  <si>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</si>
  <si>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</si>
  <si>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</si>
  <si>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</si>
  <si>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</si>
  <si>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</si>
  <si>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</si>
  <si>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</si>
  <si>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</si>
  <si>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</si>
  <si>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</si>
  <si>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</si>
  <si>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</si>
  <si>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</si>
  <si>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</si>
  <si>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</si>
  <si>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</si>
  <si>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</si>
  <si>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</si>
  <si>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</si>
  <si>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</si>
  <si>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</si>
  <si>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</si>
  <si>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</si>
  <si>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</si>
  <si>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</si>
  <si>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</si>
  <si>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</si>
  <si>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</si>
  <si>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</si>
  <si>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</si>
  <si>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</si>
  <si>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</si>
  <si>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</si>
  <si>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</si>
  <si>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</si>
  <si>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</si>
  <si>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</si>
  <si>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</si>
  <si>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</si>
  <si>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</si>
  <si>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</si>
  <si>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</si>
  <si>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</si>
  <si>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</si>
  <si>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</si>
  <si>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</si>
  <si>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</si>
  <si>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</si>
  <si>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</si>
  <si>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</si>
  <si>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</si>
  <si>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</si>
  <si>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</si>
  <si>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</si>
  <si>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</si>
  <si>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</si>
  <si>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</si>
  <si>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</si>
  <si>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</si>
  <si>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</si>
  <si>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</si>
  <si>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</si>
  <si>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</si>
  <si>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</si>
  <si>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</si>
  <si>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</si>
  <si>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</si>
  <si>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</si>
  <si>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</si>
  <si>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</si>
  <si>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</si>
  <si>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</si>
  <si>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</si>
  <si>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</si>
  <si>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</si>
  <si>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</si>
  <si>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</si>
  <si>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</si>
  <si>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</si>
  <si>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</si>
  <si>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</si>
  <si>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</si>
  <si>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</si>
  <si>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</si>
  <si>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</si>
  <si>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</si>
  <si>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</si>
  <si>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</si>
  <si>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</si>
  <si>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</si>
  <si>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</si>
  <si>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</si>
  <si>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</si>
  <si>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</si>
  <si>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</si>
  <si>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</si>
  <si>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</si>
  <si>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</si>
  <si>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</si>
  <si>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</si>
  <si>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</si>
  <si>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</si>
  <si>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</si>
  <si>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</si>
  <si>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</si>
  <si>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</si>
  <si>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</si>
  <si>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</si>
  <si>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</si>
  <si>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</si>
  <si>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</si>
  <si>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</si>
  <si>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</si>
  <si>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</si>
  <si>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</si>
  <si>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</si>
  <si>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</si>
  <si>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</si>
  <si>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</si>
  <si>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</si>
  <si>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</si>
  <si>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</si>
  <si>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</si>
  <si>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</si>
  <si>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</si>
  <si>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</si>
  <si>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</si>
  <si>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</si>
  <si>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</si>
  <si>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</si>
  <si>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</si>
  <si>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</si>
  <si>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</si>
  <si>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</si>
  <si>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</si>
  <si>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</si>
  <si>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</si>
  <si>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</si>
  <si>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</si>
  <si>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</si>
  <si>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</si>
  <si>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</si>
  <si>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</si>
  <si>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</si>
  <si>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</si>
  <si>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</si>
  <si>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</si>
  <si>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</si>
  <si>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</si>
  <si>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</si>
  <si>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</si>
  <si>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</si>
  <si>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</si>
  <si>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</si>
  <si>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</si>
  <si>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</si>
  <si>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</si>
  <si>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</si>
  <si>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</si>
  <si>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</si>
  <si>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</si>
  <si>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</si>
  <si>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</si>
  <si>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</si>
  <si>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</si>
  <si>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</si>
  <si>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</si>
  <si>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</si>
  <si>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</si>
  <si>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</si>
  <si>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</si>
  <si>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</si>
  <si>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</si>
  <si>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</si>
  <si>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</si>
  <si>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</si>
  <si>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</si>
  <si>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</si>
  <si>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</si>
  <si>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</si>
  <si>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</si>
  <si>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</si>
  <si>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</si>
  <si>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</si>
  <si>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</si>
  <si>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</si>
  <si>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</si>
  <si>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</si>
  <si>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</si>
  <si>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</si>
  <si>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</si>
  <si>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</si>
  <si>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</si>
  <si>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</si>
  <si>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</si>
  <si>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</si>
  <si>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</si>
  <si>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</si>
  <si>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</si>
  <si>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</si>
  <si>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</si>
  <si>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</si>
  <si>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</si>
  <si>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</si>
  <si>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</si>
  <si>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</si>
  <si>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</si>
  <si>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</si>
  <si>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</si>
  <si>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</si>
  <si>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</si>
  <si>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</si>
  <si>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</si>
  <si>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</si>
  <si>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</si>
  <si>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</si>
  <si>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</si>
  <si>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</si>
  <si>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</si>
  <si>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</si>
  <si>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</si>
  <si>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</si>
  <si>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</si>
  <si>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</si>
  <si>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</si>
  <si>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</si>
  <si>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</si>
  <si>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</si>
  <si>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</si>
  <si>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</si>
  <si>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</si>
  <si>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</si>
  <si>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</si>
  <si>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</si>
  <si>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</si>
  <si>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</si>
  <si>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</si>
  <si>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</si>
  <si>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</si>
  <si>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</si>
  <si>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</si>
  <si>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</si>
  <si>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</si>
  <si>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</si>
  <si>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</si>
  <si>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</si>
  <si>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</si>
  <si>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</si>
  <si>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</si>
  <si>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</si>
  <si>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</si>
  <si>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</si>
  <si>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</si>
  <si>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</si>
  <si>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</si>
  <si>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</si>
  <si>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</si>
  <si>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</si>
  <si>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</si>
  <si>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</si>
  <si>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</si>
  <si>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</si>
  <si>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</si>
  <si>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</si>
  <si>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</si>
  <si>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</si>
  <si>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</si>
  <si>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</si>
  <si>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</si>
  <si>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</si>
  <si>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</si>
  <si>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</si>
  <si>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</si>
  <si>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</si>
  <si>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</si>
  <si>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</si>
  <si>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</si>
  <si>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</si>
  <si>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</si>
  <si>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</si>
  <si>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</si>
  <si>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</si>
  <si>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</si>
  <si>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</si>
  <si>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</si>
  <si>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</si>
  <si>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</si>
  <si>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</si>
  <si>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</si>
  <si>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</si>
  <si>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</si>
  <si>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</si>
  <si>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</si>
  <si>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</si>
  <si>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</si>
  <si>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</si>
  <si>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</si>
  <si>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</si>
  <si>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</si>
  <si>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</si>
  <si>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</si>
  <si>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</si>
  <si>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</si>
  <si>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</si>
  <si>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</si>
  <si>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</si>
  <si>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</si>
  <si>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</si>
  <si>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</si>
  <si>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</si>
  <si>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</si>
  <si>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</si>
  <si>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</si>
  <si>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</si>
  <si>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</si>
  <si>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</si>
  <si>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</si>
  <si>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</si>
  <si>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</si>
  <si>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</si>
  <si>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</si>
  <si>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</si>
  <si>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</si>
  <si>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</si>
  <si>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</si>
  <si>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</si>
  <si>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</si>
  <si>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</si>
  <si>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</si>
  <si>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</si>
  <si>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</si>
  <si>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</si>
  <si>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</si>
  <si>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</si>
  <si>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</si>
  <si>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</si>
  <si>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</si>
  <si>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</si>
  <si>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</si>
  <si>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</si>
  <si>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</si>
  <si>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</si>
  <si>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</si>
  <si>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</si>
  <si>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</si>
  <si>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</si>
  <si>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</si>
  <si>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</si>
  <si>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</si>
  <si>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</si>
  <si>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</si>
  <si>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</si>
  <si>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</si>
  <si>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</si>
  <si>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</si>
  <si>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</si>
  <si>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</si>
  <si>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</si>
  <si>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</si>
  <si>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</si>
  <si>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</si>
  <si>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</si>
  <si>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</si>
  <si>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</si>
  <si>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</si>
  <si>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</si>
  <si>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</si>
  <si>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</si>
  <si>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</si>
  <si>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</si>
  <si>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</si>
  <si>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</si>
  <si>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</si>
  <si>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</si>
  <si>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</si>
  <si>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</si>
  <si>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</si>
  <si>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</si>
  <si>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</si>
  <si>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</si>
  <si>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</si>
  <si>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</si>
  <si>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</si>
  <si>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</si>
  <si>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</si>
  <si>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</si>
  <si>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</si>
  <si>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</si>
  <si>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</si>
  <si>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</si>
  <si>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</si>
  <si>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</si>
  <si>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</si>
  <si>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</si>
  <si>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</si>
  <si>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</si>
  <si>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</si>
  <si>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</si>
  <si>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</si>
  <si>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</si>
  <si>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</si>
  <si>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</si>
  <si>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</si>
  <si>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</si>
  <si>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</si>
  <si>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</si>
  <si>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</si>
  <si>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</si>
  <si>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</si>
  <si>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</si>
  <si>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</si>
  <si>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</si>
  <si>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</si>
  <si>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</si>
  <si>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</si>
  <si>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</si>
  <si>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</si>
  <si>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</si>
  <si>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</si>
  <si>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</si>
  <si>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</si>
  <si>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</si>
  <si>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</si>
  <si>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</si>
  <si>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</si>
  <si>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</si>
  <si>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</si>
  <si>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</si>
  <si>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</si>
  <si>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</si>
  <si>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</si>
  <si>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</si>
  <si>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</si>
  <si>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</si>
  <si>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</si>
  <si>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</si>
  <si>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</si>
  <si>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</si>
  <si>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</si>
  <si>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</si>
  <si>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</si>
  <si>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</si>
  <si>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</si>
  <si>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</si>
  <si>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</si>
  <si>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</si>
  <si>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</si>
  <si>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</si>
  <si>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</si>
  <si>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</si>
  <si>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</si>
  <si>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</si>
  <si>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</si>
  <si>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</si>
  <si>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</si>
  <si>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</si>
  <si>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</si>
  <si>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</si>
  <si>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</si>
  <si>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</si>
  <si>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</si>
  <si>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</si>
  <si>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</si>
  <si>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</si>
  <si>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</si>
  <si>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</si>
  <si>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</si>
  <si>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</si>
  <si>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</si>
  <si>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</si>
  <si>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</si>
  <si>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</si>
  <si>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</si>
  <si>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</si>
  <si>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</si>
  <si>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</si>
  <si>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</si>
  <si>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</si>
  <si>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</si>
  <si>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</si>
  <si>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</si>
  <si>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</si>
  <si>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</si>
  <si>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</si>
  <si>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</si>
  <si>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</si>
  <si>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</si>
  <si>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</si>
  <si>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</si>
  <si>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</si>
  <si>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</si>
  <si>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</si>
  <si>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</si>
  <si>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</si>
  <si>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</si>
  <si>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</si>
  <si>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</si>
  <si>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</si>
  <si>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</si>
  <si>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</si>
  <si>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</si>
  <si>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</si>
  <si>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</si>
  <si>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</si>
  <si>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</si>
  <si>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</si>
  <si>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</si>
  <si>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</si>
  <si>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</si>
  <si>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</si>
  <si>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</si>
  <si>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</si>
  <si>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</si>
  <si>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</si>
  <si>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</si>
  <si>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</si>
  <si>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</si>
  <si>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</si>
  <si>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</si>
  <si>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</si>
  <si>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</si>
  <si>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</si>
  <si>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</si>
  <si>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</si>
  <si>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</si>
  <si>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</si>
  <si>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</si>
  <si>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</si>
  <si>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</si>
  <si>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</si>
  <si>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</si>
  <si>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</si>
  <si>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</si>
  <si>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</si>
  <si>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</si>
  <si>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</si>
  <si>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</si>
  <si>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</si>
  <si>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</si>
  <si>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</si>
  <si>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</si>
  <si>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</si>
  <si>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</si>
  <si>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</si>
  <si>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</si>
  <si>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</si>
  <si>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</si>
  <si>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</si>
  <si>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</si>
  <si>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</si>
  <si>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</si>
  <si>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</si>
  <si>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</si>
  <si>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</si>
  <si>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</si>
  <si>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</si>
  <si>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</si>
  <si>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</si>
  <si>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</si>
  <si>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</si>
  <si>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</si>
  <si>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</si>
  <si>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</si>
  <si>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</si>
  <si>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</si>
  <si>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</si>
  <si>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</si>
  <si>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</si>
  <si>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</si>
  <si>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</si>
  <si>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</si>
  <si>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</si>
  <si>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</si>
  <si>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</si>
  <si>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</si>
  <si>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</si>
  <si>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</si>
  <si>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</si>
  <si>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</si>
  <si>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</si>
  <si>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</si>
  <si>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</si>
  <si>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</si>
  <si>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</si>
  <si>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</si>
  <si>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</si>
  <si>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</si>
  <si>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</si>
  <si>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</si>
  <si>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</si>
  <si>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</si>
  <si>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</si>
  <si>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</si>
  <si>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</si>
  <si>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</si>
  <si>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</si>
  <si>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</si>
  <si>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</si>
  <si>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</si>
  <si>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</si>
  <si>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</si>
  <si>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</si>
  <si>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</si>
  <si>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</si>
  <si>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</si>
  <si>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</si>
  <si>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</si>
  <si>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</si>
  <si>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</si>
  <si>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</si>
  <si>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</si>
  <si>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</si>
  <si>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</si>
  <si>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</si>
  <si>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</si>
  <si>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</si>
  <si>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</si>
  <si>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</si>
  <si>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</si>
  <si>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</si>
  <si>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</si>
  <si>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</si>
  <si>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</si>
  <si>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</si>
  <si>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</si>
  <si>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</si>
  <si>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</si>
  <si>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</si>
  <si>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</si>
  <si>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</si>
  <si>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</si>
  <si>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</si>
  <si>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</si>
  <si>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</si>
  <si>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</si>
  <si>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</si>
  <si>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</si>
  <si>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</si>
  <si>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</si>
  <si>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</si>
  <si>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</si>
  <si>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</si>
  <si>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</si>
  <si>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</si>
  <si>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</si>
  <si>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</si>
  <si>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</si>
  <si>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</si>
  <si>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</si>
  <si>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</si>
  <si>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</si>
  <si>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</si>
  <si>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</si>
  <si>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</si>
  <si>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</si>
  <si>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</si>
  <si>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</si>
  <si>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</si>
  <si>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</si>
  <si>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</si>
  <si>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</si>
  <si>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</si>
  <si>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</si>
  <si>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</si>
  <si>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</si>
  <si>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</si>
  <si>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</si>
  <si>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</si>
  <si>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</si>
  <si>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</si>
  <si>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</si>
  <si>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</si>
  <si>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</si>
  <si>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</si>
  <si>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</si>
  <si>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</si>
  <si>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</si>
  <si>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</si>
  <si>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</si>
  <si>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</si>
  <si>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</si>
  <si>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</si>
  <si>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</si>
  <si>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</si>
  <si>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</si>
  <si>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</si>
  <si>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</si>
  <si>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</si>
  <si>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</si>
  <si>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</si>
  <si>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</si>
  <si>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</si>
  <si>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</si>
  <si>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</si>
  <si>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</si>
  <si>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</si>
  <si>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</si>
  <si>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</si>
  <si>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</si>
  <si>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</si>
  <si>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</si>
  <si>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</si>
  <si>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</si>
  <si>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</si>
  <si>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</si>
  <si>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</si>
  <si>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</si>
  <si>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</si>
  <si>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</si>
  <si>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</si>
  <si>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</si>
  <si>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</si>
  <si>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</si>
  <si>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</si>
  <si>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</si>
  <si>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</si>
  <si>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</si>
  <si>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</si>
  <si>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</si>
  <si>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</si>
  <si>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</si>
  <si>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</si>
  <si>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</si>
  <si>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</si>
  <si>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</si>
  <si>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</si>
  <si>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</si>
  <si>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</si>
  <si>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</si>
  <si>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</si>
  <si>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</si>
  <si>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</si>
  <si>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</si>
  <si>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</si>
  <si>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</si>
  <si>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</si>
  <si>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</si>
  <si>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</si>
  <si>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</si>
  <si>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</si>
  <si>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</si>
  <si>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</si>
  <si>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</si>
  <si>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</si>
  <si>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</si>
  <si>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</si>
  <si>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</si>
  <si>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</si>
  <si>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</si>
  <si>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</si>
  <si>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</si>
  <si>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</si>
  <si>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</si>
  <si>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</si>
  <si>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</si>
  <si>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</si>
  <si>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</si>
  <si>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</si>
  <si>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</si>
  <si>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</si>
  <si>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</si>
  <si>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</si>
  <si>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</si>
  <si>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</si>
  <si>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</si>
  <si>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</si>
  <si>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</si>
  <si>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</si>
  <si>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</si>
  <si>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</si>
  <si>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</si>
  <si>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</si>
  <si>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</si>
  <si>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</si>
  <si>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</si>
  <si>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</si>
  <si>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</si>
  <si>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</si>
  <si>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</si>
  <si>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</si>
  <si>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</si>
  <si>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</si>
  <si>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</si>
  <si>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</si>
  <si>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</si>
  <si>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</si>
  <si>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</si>
  <si>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</si>
  <si>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</si>
  <si>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</si>
  <si>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</si>
  <si>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</si>
  <si>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</si>
  <si>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</si>
  <si>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</si>
  <si>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</si>
  <si>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</si>
  <si>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</si>
  <si>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</si>
  <si>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</si>
  <si>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</si>
  <si>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</si>
  <si>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</si>
  <si>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</si>
  <si>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</si>
  <si>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</si>
  <si>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</si>
  <si>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</si>
  <si>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</si>
  <si>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</si>
  <si>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</si>
  <si>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</si>
  <si>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</si>
  <si>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</si>
  <si>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</si>
  <si>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</si>
  <si>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</si>
  <si>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</si>
  <si>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</si>
  <si>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</si>
  <si>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</si>
  <si>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</si>
  <si>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</si>
  <si>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</si>
  <si>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</si>
  <si>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</si>
  <si>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</si>
  <si>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</si>
  <si>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</si>
  <si>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</si>
  <si>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</si>
  <si>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</si>
  <si>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</si>
  <si>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</si>
  <si>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</si>
  <si>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</si>
  <si>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</si>
  <si>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</si>
  <si>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</si>
  <si>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</si>
  <si>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</si>
  <si>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</si>
  <si>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</si>
  <si>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</si>
  <si>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</si>
  <si>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</si>
  <si>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</si>
  <si>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</si>
  <si>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</si>
  <si>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</si>
  <si>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</si>
  <si>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</si>
  <si>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</si>
  <si>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</si>
  <si>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</si>
  <si>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</si>
  <si>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</si>
  <si>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</si>
  <si>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</si>
  <si>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</si>
  <si>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</si>
  <si>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</si>
  <si>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</si>
  <si>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</si>
  <si>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</si>
  <si>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</si>
  <si>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</si>
  <si>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</si>
  <si>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</si>
  <si>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</si>
  <si>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</si>
  <si>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</si>
  <si>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</si>
  <si>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</si>
  <si>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</si>
  <si>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</si>
  <si>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</si>
  <si>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</si>
  <si>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</si>
  <si>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</si>
  <si>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</si>
  <si>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</si>
  <si>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</si>
  <si>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</si>
  <si>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</si>
  <si>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</si>
  <si>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</si>
  <si>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</si>
  <si>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</si>
  <si>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</si>
  <si>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</si>
  <si>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</si>
  <si>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</si>
  <si>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</si>
  <si>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</si>
  <si>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</si>
  <si>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</si>
  <si>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</si>
  <si>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</si>
  <si>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</si>
  <si>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</si>
  <si>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</si>
  <si>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</si>
  <si>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</si>
  <si>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</si>
  <si>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</si>
  <si>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</si>
  <si>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</si>
  <si>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</si>
  <si>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</si>
  <si>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</si>
  <si>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</si>
  <si>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</si>
  <si>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</si>
  <si>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</si>
  <si>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</si>
  <si>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</si>
  <si>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</si>
  <si>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</si>
  <si>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</si>
  <si>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</si>
  <si>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</si>
  <si>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</si>
  <si>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</si>
  <si>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</si>
  <si>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</si>
  <si>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</si>
  <si>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</si>
  <si>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</si>
  <si>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</si>
  <si>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GERMAN ARRIETA ANGEL</t>
  </si>
  <si>
    <t>CENTRO EDUCATIVO CRISTIANO EMANUEL</t>
  </si>
  <si>
    <t>23-2011</t>
  </si>
  <si>
    <t>23-2012</t>
  </si>
  <si>
    <t>23-2013</t>
  </si>
  <si>
    <t>23-2014</t>
  </si>
  <si>
    <t>23-2015</t>
  </si>
  <si>
    <t>23-2016</t>
  </si>
  <si>
    <t>23-2017</t>
  </si>
  <si>
    <t>23-2018</t>
  </si>
  <si>
    <t>23-2019</t>
  </si>
  <si>
    <t>23-2020</t>
  </si>
  <si>
    <t xml:space="preserve">ICBF </t>
  </si>
  <si>
    <t>151-2020</t>
  </si>
  <si>
    <t>001-2014</t>
  </si>
  <si>
    <t>009-2015</t>
  </si>
  <si>
    <t>005-2016</t>
  </si>
  <si>
    <t>003-2017</t>
  </si>
  <si>
    <t>007-2018</t>
  </si>
  <si>
    <t>004-2019</t>
  </si>
  <si>
    <t>Prestación de servicios de educación inicial en el marco de la atención integral a la primera infancia.</t>
  </si>
  <si>
    <t>$80.000.000</t>
  </si>
  <si>
    <t>$90.000.000</t>
  </si>
  <si>
    <t>$85.000.000</t>
  </si>
  <si>
    <t>$105.000.000</t>
  </si>
  <si>
    <t>$91.000.000</t>
  </si>
  <si>
    <t>$99.000.000</t>
  </si>
  <si>
    <t>$92.000.000</t>
  </si>
  <si>
    <t>$98.000.000</t>
  </si>
  <si>
    <t>$58.000.000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</si>
  <si>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</si>
  <si>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</si>
  <si>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</si>
  <si>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</si>
  <si>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</si>
  <si>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</si>
  <si>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</si>
  <si>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EDGARDO JOSE DAZA MORON</t>
  </si>
  <si>
    <t xml:space="preserve">CRA 6  No. 4-60  la paz </t>
  </si>
  <si>
    <t>3168222711</t>
  </si>
  <si>
    <t>Valledupar, cesar</t>
  </si>
  <si>
    <t>utcesarprimerainfancia2021@gmail.com</t>
  </si>
  <si>
    <t>WALE KERU IPSI</t>
  </si>
  <si>
    <t>0002-03-2017</t>
  </si>
  <si>
    <t>0002-02-2013</t>
  </si>
  <si>
    <t>001-01-2014</t>
  </si>
  <si>
    <t>001/08/2015</t>
  </si>
  <si>
    <t>REALIZAR ACOMPAÑAMIENTO EN LA ATENCION INTEGRAL A NIÑOS Y NIÑAS MENORES DE 5 AÑOS A TRAVES DE ACTIVODADES DE RECUPERACIÓN NUTRICIONAL, PSICOSOCIAL Y LUDICOPEDAGOGICAS</t>
  </si>
  <si>
    <t>2021-20-20000056.0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</si>
  <si>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</si>
  <si>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UNION TEMPORA CESAR PRIMERA INFANCIA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</si>
</sst>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1"/>
      <color rgb="FF222222"/>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33" fillId="0" borderId="0" xfId="0" applyFont="1" applyProtection="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7" zoomScale="55" zoomScaleNormal="55"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44194.876855671297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2753</v>
      </c>
      <c r="D15" s="35"/>
      <c r="E15" s="35"/>
      <c r="F15" s="5"/>
      <c r="G15" s="32" t="s">
        <v>1168</v>
      </c>
      <c r="H15" s="104" t="s">
        <v>459</v>
      </c>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v>900307989</v>
      </c>
      <c r="C20" s="5"/>
      <c r="D20" s="73"/>
      <c r="E20" s="152" t="s">
        <v>2669</v>
      </c>
      <c r="F20" s="154" t="s">
        <v>2755</v>
      </c>
      <c r="G20" s="5"/>
      <c r="H20" s="267"/>
      <c r="I20" s="141" t="s">
        <v>459</v>
      </c>
      <c r="J20" s="142" t="s">
        <v>470</v>
      </c>
      <c r="K20" s="143">
        <v>3441615068</v>
      </c>
      <c r="L20" s="144"/>
      <c r="M20" s="144">
        <v>44196</v>
      </c>
      <c r="N20" s="127">
        <f>+(M20-L20)/30</f>
        <v>1473.2</v>
      </c>
      <c r="O20" s="130"/>
      <c r="U20" s="126"/>
      <c r="V20" s="106">
        <f ca="1">NOW()</f>
        <v>44194.876855671297</v>
      </c>
      <c r="W20" s="106">
        <f ca="1">NOW()</f>
        <v>44194.876855671297</v>
      </c>
    </row>
    <row r="21" spans="1:23" ht="30" customHeight="1" outlineLevel="1" x14ac:dyDescent="0.25">
      <c r="A21" s="9"/>
      <c r="B21" s="71"/>
      <c r="C21" s="5"/>
      <c r="D21" s="5"/>
      <c r="E21" s="5"/>
      <c r="F21" s="5"/>
      <c r="G21" s="5"/>
      <c r="H21" s="70"/>
      <c r="I21" s="141" t="s">
        <v>459</v>
      </c>
      <c r="J21" s="142" t="s">
        <v>707</v>
      </c>
      <c r="K21" s="143">
        <v>0</v>
      </c>
      <c r="L21" s="144"/>
      <c r="M21" s="144">
        <v>44196</v>
      </c>
      <c r="N21" s="127">
        <f t="shared" ref="N21:N35" si="0">+(M21-L21)/30</f>
        <v>1473.2</v>
      </c>
      <c r="O21" s="131"/>
    </row>
    <row r="22" spans="1:23" ht="30" customHeight="1" outlineLevel="1" x14ac:dyDescent="0.25">
      <c r="A22" s="9"/>
      <c r="B22" s="71"/>
      <c r="C22" s="5"/>
      <c r="D22" s="5"/>
      <c r="E22" s="5"/>
      <c r="F22" s="5"/>
      <c r="G22" s="5"/>
      <c r="H22" s="70"/>
      <c r="I22" s="141" t="s">
        <v>459</v>
      </c>
      <c r="J22" s="142" t="s">
        <v>466</v>
      </c>
      <c r="K22" s="143">
        <v>0</v>
      </c>
      <c r="L22" s="144"/>
      <c r="M22" s="144">
        <v>44196</v>
      </c>
      <c r="N22" s="128">
        <f t="shared" ref="N22:N33" si="1">+(M22-L22)/30</f>
        <v>1473.2</v>
      </c>
      <c r="O22" s="131"/>
    </row>
    <row r="23" spans="1:23" ht="30" customHeight="1" outlineLevel="1" x14ac:dyDescent="0.25">
      <c r="A23" s="9"/>
      <c r="B23" s="102"/>
      <c r="C23" s="21"/>
      <c r="D23" s="21"/>
      <c r="E23" s="21"/>
      <c r="F23" s="5"/>
      <c r="G23" s="5"/>
      <c r="H23" s="70"/>
      <c r="I23" s="141" t="s">
        <v>459</v>
      </c>
      <c r="J23" s="142" t="s">
        <v>470</v>
      </c>
      <c r="K23" s="143">
        <v>0</v>
      </c>
      <c r="L23" s="144"/>
      <c r="M23" s="144">
        <v>44196</v>
      </c>
      <c r="N23" s="128">
        <f t="shared" si="1"/>
        <v>1473.2</v>
      </c>
      <c r="O23" s="131"/>
      <c r="Q23" s="105"/>
      <c r="R23" s="55"/>
      <c r="S23" s="106"/>
      <c r="T23" s="106"/>
    </row>
    <row r="24" spans="1:23" ht="30" customHeight="1" outlineLevel="1" x14ac:dyDescent="0.25">
      <c r="A24" s="9"/>
      <c r="B24" s="102"/>
      <c r="C24" s="21"/>
      <c r="D24" s="21"/>
      <c r="E24" s="21"/>
      <c r="F24" s="5"/>
      <c r="G24" s="5"/>
      <c r="H24" s="70"/>
      <c r="I24" s="141" t="s">
        <v>459</v>
      </c>
      <c r="J24" s="142" t="s">
        <v>461</v>
      </c>
      <c r="K24" s="143">
        <v>0</v>
      </c>
      <c r="L24" s="144"/>
      <c r="M24" s="144">
        <v>44196</v>
      </c>
      <c r="N24" s="128">
        <f t="shared" si="1"/>
        <v>1473.2</v>
      </c>
      <c r="O24" s="131"/>
    </row>
    <row r="25" spans="1:23" ht="30" customHeight="1" outlineLevel="1" x14ac:dyDescent="0.25">
      <c r="A25" s="9"/>
      <c r="B25" s="102"/>
      <c r="C25" s="21"/>
      <c r="D25" s="21"/>
      <c r="E25" s="21"/>
      <c r="F25" s="5"/>
      <c r="G25" s="5"/>
      <c r="H25" s="70"/>
      <c r="I25" s="141"/>
      <c r="J25" s="142"/>
      <c r="K25" s="143"/>
      <c r="L25" s="144"/>
      <c r="M25" s="144"/>
      <c r="N25" s="128">
        <f t="shared" si="1"/>
        <v>0</v>
      </c>
      <c r="O25" s="131"/>
    </row>
    <row r="26" spans="1:23" ht="30" customHeight="1" outlineLevel="1" x14ac:dyDescent="0.25">
      <c r="A26" s="9"/>
      <c r="B26" s="102"/>
      <c r="C26" s="21"/>
      <c r="D26" s="21"/>
      <c r="E26" s="21"/>
      <c r="F26" s="5"/>
      <c r="G26" s="5"/>
      <c r="H26" s="70"/>
      <c r="I26" s="141"/>
      <c r="J26" s="142"/>
      <c r="K26" s="143"/>
      <c r="L26" s="144"/>
      <c r="M26" s="144"/>
      <c r="N26" s="128">
        <f t="shared" si="1"/>
        <v>0</v>
      </c>
      <c r="O26" s="131"/>
    </row>
    <row r="27" spans="1:23" ht="30" customHeight="1" outlineLevel="1" x14ac:dyDescent="0.25">
      <c r="A27" s="9"/>
      <c r="B27" s="102"/>
      <c r="C27" s="21"/>
      <c r="D27" s="21"/>
      <c r="E27" s="21"/>
      <c r="F27" s="5"/>
      <c r="G27" s="5"/>
      <c r="H27" s="70"/>
      <c r="I27" s="141"/>
      <c r="J27" s="142"/>
      <c r="K27" s="143"/>
      <c r="L27" s="144"/>
      <c r="M27" s="144"/>
      <c r="N27" s="128">
        <f t="shared" si="1"/>
        <v>0</v>
      </c>
      <c r="O27" s="131"/>
    </row>
    <row r="28" spans="1:23" ht="30" customHeight="1" outlineLevel="1" x14ac:dyDescent="0.25">
      <c r="A28" s="9"/>
      <c r="B28" s="102"/>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NACIONAL EN SERVICIOS DE INVERSION SOCIAL</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2754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2681</v>
      </c>
      <c r="C48" s="118" t="s">
        <v>32</v>
      </c>
      <c r="D48" s="115" t="s">
        <v>2682</v>
      </c>
      <c r="E48" s="137">
        <v>41671</v>
      </c>
      <c r="F48" s="137">
        <v>41973</v>
      </c>
      <c r="G48" s="164">
        <f>IF(AND(E48&lt;&gt;"",F48&lt;&gt;""),((F48-E48)/30),"")</f>
        <v>10.066666666666666</v>
      </c>
      <c r="H48" s="116" t="s">
        <v>2693</v>
      </c>
      <c r="I48" s="115" t="s">
        <v>453</v>
      </c>
      <c r="J48" s="115" t="s">
        <v>963</v>
      </c>
      <c r="K48" s="117">
        <v>18000000</v>
      </c>
      <c r="L48" s="118" t="s">
        <v>1148</v>
      </c>
      <c r="M48" s="111">
        <v>1</v>
      </c>
      <c r="N48" s="118" t="s">
        <v>2639</v>
      </c>
      <c r="O48" s="118" t="s">
        <v>26</v>
      </c>
      <c r="P48" s="79"/>
    </row>
    <row r="49" spans="1:16" s="6" customFormat="1" ht="24.75" customHeight="1" x14ac:dyDescent="0.25">
      <c r="A49" s="135">
        <v>2</v>
      </c>
      <c r="B49" s="116" t="s">
        <v>2681</v>
      </c>
      <c r="C49" s="118" t="s">
        <v>32</v>
      </c>
      <c r="D49" s="115" t="s">
        <v>2683</v>
      </c>
      <c r="E49" s="137">
        <v>42036</v>
      </c>
      <c r="F49" s="137">
        <v>42338</v>
      </c>
      <c r="G49" s="164">
        <f t="shared" ref="G49:G107" si="2">IF(AND(E49&lt;&gt;"",F49&lt;&gt;""),((F49-E49)/30),"")</f>
        <v>10.066666666666666</v>
      </c>
      <c r="H49" s="116" t="s">
        <v>2694</v>
      </c>
      <c r="I49" s="115" t="s">
        <v>453</v>
      </c>
      <c r="J49" s="115" t="s">
        <v>963</v>
      </c>
      <c r="K49" s="117">
        <v>20000000</v>
      </c>
      <c r="L49" s="118" t="s">
        <v>1148</v>
      </c>
      <c r="M49" s="111">
        <v>1</v>
      </c>
      <c r="N49" s="118" t="s">
        <v>2639</v>
      </c>
      <c r="O49" s="118" t="s">
        <v>26</v>
      </c>
      <c r="P49" s="79"/>
    </row>
    <row r="50" spans="1:16" s="6" customFormat="1" ht="24.75" customHeight="1" x14ac:dyDescent="0.25">
      <c r="A50" s="135">
        <v>3</v>
      </c>
      <c r="B50" s="116" t="s">
        <v>2681</v>
      </c>
      <c r="C50" s="118" t="s">
        <v>32</v>
      </c>
      <c r="D50" s="115" t="s">
        <v>2684</v>
      </c>
      <c r="E50" s="137">
        <v>42401</v>
      </c>
      <c r="F50" s="137">
        <v>42704</v>
      </c>
      <c r="G50" s="164">
        <f t="shared" si="2"/>
        <v>10.1</v>
      </c>
      <c r="H50" s="113" t="s">
        <v>2695</v>
      </c>
      <c r="I50" s="115" t="s">
        <v>453</v>
      </c>
      <c r="J50" s="115" t="s">
        <v>963</v>
      </c>
      <c r="K50" s="117">
        <v>22000000</v>
      </c>
      <c r="L50" s="118" t="s">
        <v>1148</v>
      </c>
      <c r="M50" s="111">
        <v>1</v>
      </c>
      <c r="N50" s="118" t="s">
        <v>2639</v>
      </c>
      <c r="O50" s="118" t="s">
        <v>26</v>
      </c>
      <c r="P50" s="79"/>
    </row>
    <row r="51" spans="1:16" s="6" customFormat="1" ht="24.75" customHeight="1" outlineLevel="1" x14ac:dyDescent="0.25">
      <c r="A51" s="135">
        <v>4</v>
      </c>
      <c r="B51" s="116" t="s">
        <v>2685</v>
      </c>
      <c r="C51" s="118" t="s">
        <v>32</v>
      </c>
      <c r="D51" s="115" t="s">
        <v>2686</v>
      </c>
      <c r="E51" s="137">
        <v>42767</v>
      </c>
      <c r="F51" s="137">
        <v>43069</v>
      </c>
      <c r="G51" s="164">
        <f t="shared" si="2"/>
        <v>10.066666666666666</v>
      </c>
      <c r="H51" s="116" t="s">
        <v>2696</v>
      </c>
      <c r="I51" s="115" t="s">
        <v>453</v>
      </c>
      <c r="J51" s="115" t="s">
        <v>963</v>
      </c>
      <c r="K51" s="117">
        <v>28000000</v>
      </c>
      <c r="L51" s="118" t="s">
        <v>1148</v>
      </c>
      <c r="M51" s="111">
        <v>1</v>
      </c>
      <c r="N51" s="118" t="s">
        <v>2639</v>
      </c>
      <c r="O51" s="118" t="s">
        <v>1148</v>
      </c>
      <c r="P51" s="79"/>
    </row>
    <row r="52" spans="1:16" s="7" customFormat="1" ht="24.75" customHeight="1" outlineLevel="1" x14ac:dyDescent="0.25">
      <c r="A52" s="136">
        <v>5</v>
      </c>
      <c r="B52" s="116" t="s">
        <v>2681</v>
      </c>
      <c r="C52" s="118" t="s">
        <v>32</v>
      </c>
      <c r="D52" s="115" t="s">
        <v>2687</v>
      </c>
      <c r="E52" s="137">
        <v>43132</v>
      </c>
      <c r="F52" s="137">
        <v>43434</v>
      </c>
      <c r="G52" s="164">
        <f t="shared" si="2"/>
        <v>10.066666666666666</v>
      </c>
      <c r="H52" s="113" t="s">
        <v>2697</v>
      </c>
      <c r="I52" s="115" t="s">
        <v>453</v>
      </c>
      <c r="J52" s="115" t="s">
        <v>963</v>
      </c>
      <c r="K52" s="117">
        <v>24000000</v>
      </c>
      <c r="L52" s="118" t="s">
        <v>1148</v>
      </c>
      <c r="M52" s="111">
        <v>1</v>
      </c>
      <c r="N52" s="118" t="s">
        <v>2639</v>
      </c>
      <c r="O52" s="118" t="s">
        <v>26</v>
      </c>
      <c r="P52" s="80"/>
    </row>
    <row r="53" spans="1:16" s="7" customFormat="1" ht="24.75" customHeight="1" outlineLevel="1" x14ac:dyDescent="0.25">
      <c r="A53" s="136">
        <v>6</v>
      </c>
      <c r="B53" s="116" t="s">
        <v>2685</v>
      </c>
      <c r="C53" s="118" t="s">
        <v>32</v>
      </c>
      <c r="D53" s="115" t="s">
        <v>2688</v>
      </c>
      <c r="E53" s="137">
        <v>43497</v>
      </c>
      <c r="F53" s="137">
        <v>43799</v>
      </c>
      <c r="G53" s="164">
        <f t="shared" si="2"/>
        <v>10.066666666666666</v>
      </c>
      <c r="H53" s="113" t="s">
        <v>2698</v>
      </c>
      <c r="I53" s="115" t="s">
        <v>453</v>
      </c>
      <c r="J53" s="115" t="s">
        <v>963</v>
      </c>
      <c r="K53" s="117">
        <v>30000000</v>
      </c>
      <c r="L53" s="118" t="s">
        <v>1148</v>
      </c>
      <c r="M53" s="111">
        <v>1</v>
      </c>
      <c r="N53" s="118" t="s">
        <v>2639</v>
      </c>
      <c r="O53" s="118" t="s">
        <v>2699</v>
      </c>
      <c r="P53" s="80"/>
    </row>
    <row r="54" spans="1:16" s="7" customFormat="1" ht="24.75" customHeight="1" outlineLevel="1" x14ac:dyDescent="0.25">
      <c r="A54" s="136">
        <v>7</v>
      </c>
      <c r="B54" s="116" t="s">
        <v>2681</v>
      </c>
      <c r="C54" s="118" t="s">
        <v>32</v>
      </c>
      <c r="D54" s="115" t="s">
        <v>2689</v>
      </c>
      <c r="E54" s="137">
        <v>43132</v>
      </c>
      <c r="F54" s="137">
        <v>43434</v>
      </c>
      <c r="G54" s="164">
        <f t="shared" si="2"/>
        <v>10.066666666666666</v>
      </c>
      <c r="H54" s="113" t="s">
        <v>2700</v>
      </c>
      <c r="I54" s="115" t="s">
        <v>453</v>
      </c>
      <c r="J54" s="115" t="s">
        <v>963</v>
      </c>
      <c r="K54" s="112">
        <v>25000000</v>
      </c>
      <c r="L54" s="118" t="s">
        <v>1148</v>
      </c>
      <c r="M54" s="111">
        <v>1</v>
      </c>
      <c r="N54" s="118" t="s">
        <v>2639</v>
      </c>
      <c r="O54" s="118" t="s">
        <v>26</v>
      </c>
      <c r="P54" s="80"/>
    </row>
    <row r="55" spans="1:16" s="7" customFormat="1" ht="24.75" customHeight="1" outlineLevel="1" x14ac:dyDescent="0.25">
      <c r="A55" s="136">
        <v>8</v>
      </c>
      <c r="B55" s="116" t="s">
        <v>2690</v>
      </c>
      <c r="C55" s="118" t="s">
        <v>32</v>
      </c>
      <c r="D55" s="115" t="s">
        <v>2691</v>
      </c>
      <c r="E55" s="137">
        <v>41671</v>
      </c>
      <c r="F55" s="137">
        <v>41973</v>
      </c>
      <c r="G55" s="164">
        <f t="shared" si="2"/>
        <v>10.066666666666666</v>
      </c>
      <c r="H55" s="116" t="s">
        <v>2701</v>
      </c>
      <c r="I55" s="115" t="s">
        <v>453</v>
      </c>
      <c r="J55" s="115" t="s">
        <v>984</v>
      </c>
      <c r="K55" s="112">
        <v>18000000</v>
      </c>
      <c r="L55" s="118" t="s">
        <v>1148</v>
      </c>
      <c r="M55" s="111">
        <v>1</v>
      </c>
      <c r="N55" s="118" t="s">
        <v>2639</v>
      </c>
      <c r="O55" s="118" t="s">
        <v>1148</v>
      </c>
      <c r="P55" s="80"/>
    </row>
    <row r="56" spans="1:16" s="7" customFormat="1" ht="24.75" customHeight="1" outlineLevel="1" x14ac:dyDescent="0.25">
      <c r="A56" s="136">
        <v>9</v>
      </c>
      <c r="B56" s="116" t="s">
        <v>2690</v>
      </c>
      <c r="C56" s="118" t="s">
        <v>32</v>
      </c>
      <c r="D56" s="115" t="s">
        <v>2683</v>
      </c>
      <c r="E56" s="137">
        <v>42036</v>
      </c>
      <c r="F56" s="137">
        <v>42338</v>
      </c>
      <c r="G56" s="164">
        <f t="shared" si="2"/>
        <v>10.066666666666666</v>
      </c>
      <c r="H56" s="116" t="s">
        <v>2702</v>
      </c>
      <c r="I56" s="115" t="s">
        <v>453</v>
      </c>
      <c r="J56" s="115" t="s">
        <v>984</v>
      </c>
      <c r="K56" s="112">
        <v>20000000</v>
      </c>
      <c r="L56" s="118" t="s">
        <v>1148</v>
      </c>
      <c r="M56" s="111">
        <v>1</v>
      </c>
      <c r="N56" s="118" t="s">
        <v>2639</v>
      </c>
      <c r="O56" s="118" t="s">
        <v>1148</v>
      </c>
      <c r="P56" s="80"/>
    </row>
    <row r="57" spans="1:16" s="7" customFormat="1" ht="24.75" customHeight="1" outlineLevel="1" x14ac:dyDescent="0.25">
      <c r="A57" s="136">
        <v>10</v>
      </c>
      <c r="B57" s="116" t="s">
        <v>2690</v>
      </c>
      <c r="C57" s="118" t="s">
        <v>32</v>
      </c>
      <c r="D57" s="115" t="s">
        <v>2684</v>
      </c>
      <c r="E57" s="137">
        <v>42401</v>
      </c>
      <c r="F57" s="137">
        <v>42704</v>
      </c>
      <c r="G57" s="164">
        <f t="shared" si="2"/>
        <v>10.1</v>
      </c>
      <c r="H57" s="116" t="s">
        <v>2703</v>
      </c>
      <c r="I57" s="115" t="s">
        <v>453</v>
      </c>
      <c r="J57" s="115" t="s">
        <v>984</v>
      </c>
      <c r="K57" s="117">
        <v>22000000</v>
      </c>
      <c r="L57" s="118" t="s">
        <v>1148</v>
      </c>
      <c r="M57" s="111">
        <v>1</v>
      </c>
      <c r="N57" s="118" t="s">
        <v>2639</v>
      </c>
      <c r="O57" s="118" t="s">
        <v>1148</v>
      </c>
      <c r="P57" s="80"/>
    </row>
    <row r="58" spans="1:16" s="7" customFormat="1" ht="24.75" customHeight="1" outlineLevel="1" x14ac:dyDescent="0.25">
      <c r="A58" s="136">
        <v>11</v>
      </c>
      <c r="B58" s="116" t="s">
        <v>2690</v>
      </c>
      <c r="C58" s="118" t="s">
        <v>32</v>
      </c>
      <c r="D58" s="115" t="s">
        <v>2692</v>
      </c>
      <c r="E58" s="137">
        <v>42767</v>
      </c>
      <c r="F58" s="137">
        <v>43069</v>
      </c>
      <c r="G58" s="164">
        <f t="shared" si="2"/>
        <v>10.066666666666666</v>
      </c>
      <c r="H58" s="116" t="s">
        <v>2704</v>
      </c>
      <c r="I58" s="115" t="s">
        <v>453</v>
      </c>
      <c r="J58" s="115" t="s">
        <v>984</v>
      </c>
      <c r="K58" s="117">
        <v>24000000</v>
      </c>
      <c r="L58" s="118" t="s">
        <v>1148</v>
      </c>
      <c r="M58" s="111">
        <v>1</v>
      </c>
      <c r="N58" s="118" t="s">
        <v>2639</v>
      </c>
      <c r="O58" s="118" t="s">
        <v>1148</v>
      </c>
      <c r="P58" s="80"/>
    </row>
    <row r="59" spans="1:16" s="7" customFormat="1" ht="24.75" customHeight="1" outlineLevel="1" x14ac:dyDescent="0.25">
      <c r="A59" s="136">
        <v>12</v>
      </c>
      <c r="B59" s="116" t="s">
        <v>2747</v>
      </c>
      <c r="C59" s="118" t="s">
        <v>32</v>
      </c>
      <c r="D59" s="115" t="s">
        <v>2748</v>
      </c>
      <c r="E59" s="137">
        <v>42772</v>
      </c>
      <c r="F59" s="137">
        <v>43081</v>
      </c>
      <c r="G59" s="164">
        <f t="shared" si="2"/>
        <v>10.3</v>
      </c>
      <c r="H59" s="113" t="s">
        <v>2752</v>
      </c>
      <c r="I59" s="115" t="s">
        <v>1154</v>
      </c>
      <c r="J59" s="115" t="s">
        <v>698</v>
      </c>
      <c r="K59" s="117">
        <v>6000000</v>
      </c>
      <c r="L59" s="118" t="s">
        <v>1148</v>
      </c>
      <c r="M59" s="111">
        <v>1</v>
      </c>
      <c r="N59" s="118" t="s">
        <v>1151</v>
      </c>
      <c r="O59" s="118" t="s">
        <v>1148</v>
      </c>
      <c r="P59" s="80"/>
    </row>
    <row r="60" spans="1:16" s="7" customFormat="1" ht="24.75" customHeight="1" outlineLevel="1" x14ac:dyDescent="0.25">
      <c r="A60" s="136">
        <v>13</v>
      </c>
      <c r="B60" s="116" t="s">
        <v>2747</v>
      </c>
      <c r="C60" s="118" t="s">
        <v>32</v>
      </c>
      <c r="D60" s="115" t="s">
        <v>2749</v>
      </c>
      <c r="E60" s="137">
        <v>41316</v>
      </c>
      <c r="F60" s="137">
        <v>41639</v>
      </c>
      <c r="G60" s="164">
        <f t="shared" si="2"/>
        <v>10.766666666666667</v>
      </c>
      <c r="H60" s="113" t="s">
        <v>2752</v>
      </c>
      <c r="I60" s="115" t="s">
        <v>1154</v>
      </c>
      <c r="J60" s="115" t="s">
        <v>698</v>
      </c>
      <c r="K60" s="117">
        <v>6000000</v>
      </c>
      <c r="L60" s="118" t="s">
        <v>1148</v>
      </c>
      <c r="M60" s="111">
        <v>1</v>
      </c>
      <c r="N60" s="118" t="s">
        <v>1151</v>
      </c>
      <c r="O60" s="118" t="s">
        <v>1148</v>
      </c>
      <c r="P60" s="80"/>
    </row>
    <row r="61" spans="1:16" s="7" customFormat="1" ht="24.75" customHeight="1" outlineLevel="1" x14ac:dyDescent="0.25">
      <c r="A61" s="136">
        <v>14</v>
      </c>
      <c r="B61" s="116" t="s">
        <v>2747</v>
      </c>
      <c r="C61" s="118" t="s">
        <v>32</v>
      </c>
      <c r="D61" s="115" t="s">
        <v>2750</v>
      </c>
      <c r="E61" s="137">
        <v>41640</v>
      </c>
      <c r="F61" s="137">
        <v>42004</v>
      </c>
      <c r="G61" s="164">
        <f t="shared" si="2"/>
        <v>12.133333333333333</v>
      </c>
      <c r="H61" s="116" t="s">
        <v>2752</v>
      </c>
      <c r="I61" s="115" t="s">
        <v>1154</v>
      </c>
      <c r="J61" s="115" t="s">
        <v>698</v>
      </c>
      <c r="K61" s="117">
        <v>15000000</v>
      </c>
      <c r="L61" s="118" t="s">
        <v>1148</v>
      </c>
      <c r="M61" s="111">
        <v>1</v>
      </c>
      <c r="N61" s="118" t="s">
        <v>1151</v>
      </c>
      <c r="O61" s="118" t="s">
        <v>1148</v>
      </c>
      <c r="P61" s="80"/>
    </row>
    <row r="62" spans="1:16" s="7" customFormat="1" ht="24.75" customHeight="1" outlineLevel="1" x14ac:dyDescent="0.25">
      <c r="A62" s="136">
        <v>15</v>
      </c>
      <c r="B62" s="116" t="s">
        <v>2747</v>
      </c>
      <c r="C62" s="118" t="s">
        <v>32</v>
      </c>
      <c r="D62" s="115" t="s">
        <v>2751</v>
      </c>
      <c r="E62" s="137">
        <v>42005</v>
      </c>
      <c r="F62" s="137">
        <v>42369</v>
      </c>
      <c r="G62" s="164">
        <f t="shared" si="2"/>
        <v>12.133333333333333</v>
      </c>
      <c r="H62" s="116" t="s">
        <v>2752</v>
      </c>
      <c r="I62" s="115" t="s">
        <v>1154</v>
      </c>
      <c r="J62" s="115" t="s">
        <v>698</v>
      </c>
      <c r="K62" s="117">
        <v>18000000</v>
      </c>
      <c r="L62" s="118" t="s">
        <v>1148</v>
      </c>
      <c r="M62" s="111">
        <v>1</v>
      </c>
      <c r="N62" s="118" t="s">
        <v>1151</v>
      </c>
      <c r="O62" s="118" t="s">
        <v>1148</v>
      </c>
      <c r="P62" s="80"/>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0"/>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0"/>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0"/>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0"/>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0"/>
    </row>
    <row r="68" spans="1:16" s="7" customFormat="1" ht="24.75" customHeight="1" outlineLevel="1" x14ac:dyDescent="0.25">
      <c r="A68" s="135">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5">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5">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5">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11"/>
      <c r="N82" s="118"/>
      <c r="O82" s="118"/>
      <c r="P82" s="80"/>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0"/>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0"/>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0"/>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0"/>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0"/>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0"/>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0"/>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0"/>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0"/>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0"/>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0"/>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0"/>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0"/>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0"/>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0"/>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0"/>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0"/>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0"/>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0"/>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0"/>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0"/>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0"/>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0"/>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0"/>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0"/>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4"/>
      <c r="E114" s="137"/>
      <c r="F114" s="137"/>
      <c r="G114" s="164" t="str">
        <f>IF(AND(E114&lt;&gt;"",F114&lt;&gt;""),((F114-E114)/30),"")</f>
        <v/>
      </c>
      <c r="H114" s="116"/>
      <c r="I114" s="115"/>
      <c r="J114" s="115"/>
      <c r="K114" s="117"/>
      <c r="L114" s="101" t="str">
        <f>+IF(AND(K114&gt;0,O114="Ejecución"),(K114/877802)*Tabla28[[#This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1" t="str">
        <f>+IF(AND(K115&gt;0,O115="Ejecución"),(K115/877802)*Tabla28[[#This Row],[% participación]],IF(AND(K115&gt;0,O115&lt;&gt;"Ejecución"),"-",""))</f>
        <v/>
      </c>
      <c r="M115" s="65"/>
      <c r="N115" s="173" t="str">
        <f>+IF(M116="No",1,IF(M116="Si","Ingrese %",""))</f>
        <v/>
      </c>
      <c r="O115" s="169" t="s">
        <v>1150</v>
      </c>
      <c r="P115" s="79"/>
    </row>
    <row r="116" spans="1:16" s="6" customFormat="1" ht="24.75" customHeight="1" x14ac:dyDescent="0.25">
      <c r="A116" s="135">
        <v>3</v>
      </c>
      <c r="B116" s="167" t="s">
        <v>2671</v>
      </c>
      <c r="C116" s="168" t="s">
        <v>31</v>
      </c>
      <c r="D116" s="63"/>
      <c r="E116" s="137"/>
      <c r="F116" s="137"/>
      <c r="G116" s="164" t="str">
        <f t="shared" si="3"/>
        <v/>
      </c>
      <c r="H116" s="64"/>
      <c r="I116" s="63"/>
      <c r="J116" s="63"/>
      <c r="K116" s="68"/>
      <c r="L116" s="101" t="str">
        <f>+IF(AND(K116&gt;0,O116="Ejecución"),(K116/877802)*Tabla28[[#This Row],[% participación]],IF(AND(K116&gt;0,O116&lt;&gt;"Ejecución"),"-",""))</f>
        <v/>
      </c>
      <c r="M116" s="65"/>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1" t="str">
        <f>+IF(AND(K117&gt;0,O117="Ejecución"),(K117/877802)*Tabla28[[#This Row],[% participación]],IF(AND(K117&gt;0,O117&lt;&gt;"Ejecución"),"-",""))</f>
        <v/>
      </c>
      <c r="M117" s="65"/>
      <c r="N117" s="173" t="str">
        <f t="shared" si="4"/>
        <v/>
      </c>
      <c r="O117" s="169" t="s">
        <v>1150</v>
      </c>
      <c r="P117" s="79"/>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1" t="str">
        <f>+IF(AND(K118&gt;0,O118="Ejecución"),(K118/877802)*Tabla28[[#This Row],[% participación]],IF(AND(K118&gt;0,O118&lt;&gt;"Ejecución"),"-",""))</f>
        <v/>
      </c>
      <c r="M118" s="65"/>
      <c r="N118" s="173" t="str">
        <f t="shared" si="4"/>
        <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8"/>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50" t="s">
        <v>2674</v>
      </c>
      <c r="J179" s="251"/>
      <c r="K179" s="251"/>
      <c r="L179" s="252"/>
      <c r="M179" s="170"/>
      <c r="O179" s="8"/>
      <c r="Q179" s="19"/>
      <c r="R179" s="171"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103248452.03999999</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7">
        <v>42528</v>
      </c>
      <c r="D193" s="5"/>
      <c r="E193" s="188">
        <v>1257</v>
      </c>
      <c r="F193" s="5"/>
      <c r="G193" s="5"/>
      <c r="H193" s="189" t="s">
        <v>2705</v>
      </c>
      <c r="J193" s="5"/>
      <c r="K193" s="187">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9"/>
      <c r="D211" s="21"/>
      <c r="G211" s="27" t="s">
        <v>2625</v>
      </c>
      <c r="H211" s="190" t="s">
        <v>2743</v>
      </c>
      <c r="J211" s="27" t="s">
        <v>2627</v>
      </c>
      <c r="K211" s="190" t="s">
        <v>2745</v>
      </c>
      <c r="L211" s="21"/>
      <c r="M211" s="21"/>
      <c r="N211" s="21"/>
      <c r="O211" s="8"/>
    </row>
    <row r="212" spans="1:15" x14ac:dyDescent="0.2">
      <c r="A212" s="9"/>
      <c r="B212" s="27" t="s">
        <v>2624</v>
      </c>
      <c r="C212" s="189" t="s">
        <v>2705</v>
      </c>
      <c r="D212" s="21"/>
      <c r="G212" s="27" t="s">
        <v>2626</v>
      </c>
      <c r="H212" s="190" t="s">
        <v>2744</v>
      </c>
      <c r="J212" s="27" t="s">
        <v>2628</v>
      </c>
      <c r="K212" s="191"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55" zoomScaleNormal="55" zoomScaleSheetLayoutView="40" zoomScalePageLayoutView="40" workbookViewId="0">
      <selection activeCell="F20" sqref="F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44194.876855671297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2753</v>
      </c>
      <c r="D15" s="35"/>
      <c r="E15" s="35"/>
      <c r="F15" s="5"/>
      <c r="G15" s="32" t="s">
        <v>1168</v>
      </c>
      <c r="H15" s="104" t="s">
        <v>459</v>
      </c>
      <c r="I15" s="32" t="s">
        <v>2629</v>
      </c>
      <c r="J15" s="109"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v>900406972</v>
      </c>
      <c r="C20" s="5"/>
      <c r="D20" s="160"/>
      <c r="E20" s="152" t="s">
        <v>2669</v>
      </c>
      <c r="F20" s="154" t="s">
        <v>2755</v>
      </c>
      <c r="G20" s="5"/>
      <c r="H20" s="267"/>
      <c r="I20" s="141" t="s">
        <v>459</v>
      </c>
      <c r="J20" s="142" t="s">
        <v>470</v>
      </c>
      <c r="K20" s="143">
        <v>3441615068</v>
      </c>
      <c r="L20" s="144"/>
      <c r="M20" s="144">
        <v>44196</v>
      </c>
      <c r="N20" s="127">
        <f>+(M20-L20)/30</f>
        <v>1473.2</v>
      </c>
      <c r="O20" s="130"/>
      <c r="U20" s="126"/>
      <c r="V20" s="106">
        <f ca="1">NOW()</f>
        <v>44194.876855671297</v>
      </c>
      <c r="W20" s="106">
        <f ca="1">NOW()</f>
        <v>44194.876855671297</v>
      </c>
    </row>
    <row r="21" spans="1:23" ht="30" customHeight="1" outlineLevel="1" x14ac:dyDescent="0.25">
      <c r="A21" s="9"/>
      <c r="B21" s="71"/>
      <c r="C21" s="5"/>
      <c r="D21" s="5"/>
      <c r="E21" s="5"/>
      <c r="F21" s="5"/>
      <c r="G21" s="5"/>
      <c r="H21" s="162"/>
      <c r="I21" s="141" t="s">
        <v>459</v>
      </c>
      <c r="J21" s="142" t="s">
        <v>707</v>
      </c>
      <c r="K21" s="143">
        <v>0</v>
      </c>
      <c r="L21" s="144"/>
      <c r="M21" s="144">
        <v>44196</v>
      </c>
      <c r="N21" s="127">
        <f t="shared" ref="N21:N35" si="0">+(M21-L21)/30</f>
        <v>1473.2</v>
      </c>
      <c r="O21" s="131"/>
    </row>
    <row r="22" spans="1:23" ht="30" customHeight="1" outlineLevel="1" x14ac:dyDescent="0.25">
      <c r="A22" s="9"/>
      <c r="B22" s="71"/>
      <c r="C22" s="5"/>
      <c r="D22" s="5"/>
      <c r="E22" s="5"/>
      <c r="F22" s="5"/>
      <c r="G22" s="5"/>
      <c r="H22" s="162"/>
      <c r="I22" s="141" t="s">
        <v>459</v>
      </c>
      <c r="J22" s="142" t="s">
        <v>466</v>
      </c>
      <c r="K22" s="143">
        <v>0</v>
      </c>
      <c r="L22" s="144"/>
      <c r="M22" s="144">
        <v>44196</v>
      </c>
      <c r="N22" s="128">
        <f t="shared" si="0"/>
        <v>1473.2</v>
      </c>
      <c r="O22" s="131"/>
    </row>
    <row r="23" spans="1:23" ht="30" customHeight="1" outlineLevel="1" x14ac:dyDescent="0.25">
      <c r="A23" s="9"/>
      <c r="B23" s="102"/>
      <c r="C23" s="21"/>
      <c r="D23" s="21"/>
      <c r="E23" s="21"/>
      <c r="F23" s="5"/>
      <c r="G23" s="5"/>
      <c r="H23" s="162"/>
      <c r="I23" s="141" t="s">
        <v>459</v>
      </c>
      <c r="J23" s="142" t="s">
        <v>470</v>
      </c>
      <c r="K23" s="143">
        <v>0</v>
      </c>
      <c r="L23" s="144"/>
      <c r="M23" s="144">
        <v>44196</v>
      </c>
      <c r="N23" s="128">
        <f t="shared" si="0"/>
        <v>1473.2</v>
      </c>
      <c r="O23" s="131"/>
      <c r="Q23" s="105"/>
      <c r="R23" s="55"/>
      <c r="S23" s="106"/>
      <c r="T23" s="106"/>
    </row>
    <row r="24" spans="1:23" ht="30" customHeight="1" outlineLevel="1" x14ac:dyDescent="0.25">
      <c r="A24" s="9"/>
      <c r="B24" s="102"/>
      <c r="C24" s="21"/>
      <c r="D24" s="21"/>
      <c r="E24" s="21"/>
      <c r="F24" s="5"/>
      <c r="G24" s="5"/>
      <c r="H24" s="162"/>
      <c r="I24" s="141" t="s">
        <v>459</v>
      </c>
      <c r="J24" s="142" t="s">
        <v>461</v>
      </c>
      <c r="K24" s="143">
        <v>0</v>
      </c>
      <c r="L24" s="144"/>
      <c r="M24" s="144">
        <v>44196</v>
      </c>
      <c r="N24" s="128">
        <f t="shared" si="0"/>
        <v>1473.2</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PUERTAS PARA EL DESARROLLO</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2754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2706</v>
      </c>
      <c r="C48" s="118" t="s">
        <v>32</v>
      </c>
      <c r="D48" s="115" t="s">
        <v>2707</v>
      </c>
      <c r="E48" s="137">
        <v>40575</v>
      </c>
      <c r="F48" s="137">
        <v>40908</v>
      </c>
      <c r="G48" s="164">
        <f>IF(AND(E48&lt;&gt;"",F48&lt;&gt;""),((F48-E48)/30),"")</f>
        <v>11.1</v>
      </c>
      <c r="H48" s="116" t="s">
        <v>2725</v>
      </c>
      <c r="I48" s="115" t="s">
        <v>1154</v>
      </c>
      <c r="J48" s="115" t="s">
        <v>698</v>
      </c>
      <c r="K48" s="117" t="s">
        <v>2726</v>
      </c>
      <c r="L48" s="118" t="s">
        <v>1148</v>
      </c>
      <c r="M48" s="111">
        <v>1</v>
      </c>
      <c r="N48" s="118" t="s">
        <v>1151</v>
      </c>
      <c r="O48" s="118" t="s">
        <v>1148</v>
      </c>
      <c r="P48" s="79"/>
    </row>
    <row r="49" spans="1:16" s="6" customFormat="1" ht="24.75" customHeight="1" x14ac:dyDescent="0.25">
      <c r="A49" s="135">
        <v>2</v>
      </c>
      <c r="B49" s="116" t="s">
        <v>2706</v>
      </c>
      <c r="C49" s="118" t="s">
        <v>32</v>
      </c>
      <c r="D49" s="115" t="s">
        <v>2708</v>
      </c>
      <c r="E49" s="137">
        <v>40909</v>
      </c>
      <c r="F49" s="137">
        <v>41274</v>
      </c>
      <c r="G49" s="164">
        <f t="shared" ref="G49:G107" si="1">IF(AND(E49&lt;&gt;"",F49&lt;&gt;""),((F49-E49)/30),"")</f>
        <v>12.166666666666666</v>
      </c>
      <c r="H49" s="116" t="s">
        <v>2725</v>
      </c>
      <c r="I49" s="115" t="s">
        <v>1154</v>
      </c>
      <c r="J49" s="115" t="s">
        <v>698</v>
      </c>
      <c r="K49" s="117" t="s">
        <v>2727</v>
      </c>
      <c r="L49" s="118" t="s">
        <v>1148</v>
      </c>
      <c r="M49" s="111">
        <v>1</v>
      </c>
      <c r="N49" s="118" t="s">
        <v>1151</v>
      </c>
      <c r="O49" s="118" t="s">
        <v>1148</v>
      </c>
      <c r="P49" s="79"/>
    </row>
    <row r="50" spans="1:16" s="6" customFormat="1" ht="24.75" customHeight="1" x14ac:dyDescent="0.25">
      <c r="A50" s="135">
        <v>3</v>
      </c>
      <c r="B50" s="116" t="s">
        <v>2706</v>
      </c>
      <c r="C50" s="118" t="s">
        <v>32</v>
      </c>
      <c r="D50" s="115" t="s">
        <v>2709</v>
      </c>
      <c r="E50" s="137">
        <v>41275</v>
      </c>
      <c r="F50" s="137">
        <v>41639</v>
      </c>
      <c r="G50" s="164">
        <f t="shared" si="1"/>
        <v>12.133333333333333</v>
      </c>
      <c r="H50" s="113" t="s">
        <v>2725</v>
      </c>
      <c r="I50" s="115" t="s">
        <v>1154</v>
      </c>
      <c r="J50" s="115" t="s">
        <v>698</v>
      </c>
      <c r="K50" s="117" t="s">
        <v>2728</v>
      </c>
      <c r="L50" s="118" t="s">
        <v>1148</v>
      </c>
      <c r="M50" s="111">
        <v>1</v>
      </c>
      <c r="N50" s="118" t="s">
        <v>1151</v>
      </c>
      <c r="O50" s="118" t="s">
        <v>1148</v>
      </c>
      <c r="P50" s="79"/>
    </row>
    <row r="51" spans="1:16" s="6" customFormat="1" ht="24.75" customHeight="1" outlineLevel="1" x14ac:dyDescent="0.25">
      <c r="A51" s="135">
        <v>4</v>
      </c>
      <c r="B51" s="116" t="s">
        <v>2706</v>
      </c>
      <c r="C51" s="118" t="s">
        <v>31</v>
      </c>
      <c r="D51" s="115" t="s">
        <v>2710</v>
      </c>
      <c r="E51" s="137">
        <v>41640</v>
      </c>
      <c r="F51" s="137">
        <v>42004</v>
      </c>
      <c r="G51" s="164">
        <f t="shared" si="1"/>
        <v>12.133333333333333</v>
      </c>
      <c r="H51" s="116" t="s">
        <v>2725</v>
      </c>
      <c r="I51" s="115" t="s">
        <v>1154</v>
      </c>
      <c r="J51" s="115" t="s">
        <v>698</v>
      </c>
      <c r="K51" s="117" t="s">
        <v>2729</v>
      </c>
      <c r="L51" s="118" t="s">
        <v>1148</v>
      </c>
      <c r="M51" s="111">
        <v>1</v>
      </c>
      <c r="N51" s="118" t="s">
        <v>1151</v>
      </c>
      <c r="O51" s="118" t="s">
        <v>1148</v>
      </c>
      <c r="P51" s="79"/>
    </row>
    <row r="52" spans="1:16" s="7" customFormat="1" ht="24.75" customHeight="1" outlineLevel="1" x14ac:dyDescent="0.25">
      <c r="A52" s="136">
        <v>5</v>
      </c>
      <c r="B52" s="116" t="s">
        <v>2706</v>
      </c>
      <c r="C52" s="118" t="s">
        <v>32</v>
      </c>
      <c r="D52" s="115" t="s">
        <v>2711</v>
      </c>
      <c r="E52" s="137">
        <v>42005</v>
      </c>
      <c r="F52" s="137">
        <v>42369</v>
      </c>
      <c r="G52" s="164">
        <f t="shared" si="1"/>
        <v>12.133333333333333</v>
      </c>
      <c r="H52" s="113" t="s">
        <v>2725</v>
      </c>
      <c r="I52" s="115" t="s">
        <v>1154</v>
      </c>
      <c r="J52" s="115" t="s">
        <v>698</v>
      </c>
      <c r="K52" s="117" t="s">
        <v>2730</v>
      </c>
      <c r="L52" s="118" t="s">
        <v>1148</v>
      </c>
      <c r="M52" s="111">
        <v>1</v>
      </c>
      <c r="N52" s="118" t="s">
        <v>1151</v>
      </c>
      <c r="O52" s="118" t="s">
        <v>1148</v>
      </c>
      <c r="P52" s="80"/>
    </row>
    <row r="53" spans="1:16" s="7" customFormat="1" ht="24.75" customHeight="1" outlineLevel="1" x14ac:dyDescent="0.25">
      <c r="A53" s="136">
        <v>6</v>
      </c>
      <c r="B53" s="116" t="s">
        <v>2706</v>
      </c>
      <c r="C53" s="118" t="s">
        <v>32</v>
      </c>
      <c r="D53" s="115" t="s">
        <v>2712</v>
      </c>
      <c r="E53" s="137">
        <v>42370</v>
      </c>
      <c r="F53" s="137">
        <v>42735</v>
      </c>
      <c r="G53" s="164">
        <f t="shared" si="1"/>
        <v>12.166666666666666</v>
      </c>
      <c r="H53" s="113" t="s">
        <v>2725</v>
      </c>
      <c r="I53" s="115" t="s">
        <v>1154</v>
      </c>
      <c r="J53" s="115" t="s">
        <v>698</v>
      </c>
      <c r="K53" s="117" t="s">
        <v>2731</v>
      </c>
      <c r="L53" s="118" t="s">
        <v>1148</v>
      </c>
      <c r="M53" s="111">
        <v>1</v>
      </c>
      <c r="N53" s="118" t="s">
        <v>1151</v>
      </c>
      <c r="O53" s="118" t="s">
        <v>1148</v>
      </c>
      <c r="P53" s="80"/>
    </row>
    <row r="54" spans="1:16" s="7" customFormat="1" ht="24.75" customHeight="1" outlineLevel="1" x14ac:dyDescent="0.25">
      <c r="A54" s="136">
        <v>7</v>
      </c>
      <c r="B54" s="116" t="s">
        <v>2706</v>
      </c>
      <c r="C54" s="118" t="s">
        <v>32</v>
      </c>
      <c r="D54" s="115" t="s">
        <v>2713</v>
      </c>
      <c r="E54" s="137">
        <v>42736</v>
      </c>
      <c r="F54" s="137">
        <v>43100</v>
      </c>
      <c r="G54" s="164">
        <f t="shared" si="1"/>
        <v>12.133333333333333</v>
      </c>
      <c r="H54" s="116" t="s">
        <v>2725</v>
      </c>
      <c r="I54" s="115" t="s">
        <v>1154</v>
      </c>
      <c r="J54" s="115" t="s">
        <v>698</v>
      </c>
      <c r="K54" s="112" t="s">
        <v>2732</v>
      </c>
      <c r="L54" s="118" t="s">
        <v>1148</v>
      </c>
      <c r="M54" s="111">
        <v>1</v>
      </c>
      <c r="N54" s="118" t="s">
        <v>1151</v>
      </c>
      <c r="O54" s="118" t="s">
        <v>1148</v>
      </c>
      <c r="P54" s="80"/>
    </row>
    <row r="55" spans="1:16" s="7" customFormat="1" ht="24.75" customHeight="1" outlineLevel="1" x14ac:dyDescent="0.25">
      <c r="A55" s="136">
        <v>8</v>
      </c>
      <c r="B55" s="116" t="s">
        <v>2706</v>
      </c>
      <c r="C55" s="118" t="s">
        <v>32</v>
      </c>
      <c r="D55" s="115" t="s">
        <v>2714</v>
      </c>
      <c r="E55" s="137">
        <v>43101</v>
      </c>
      <c r="F55" s="137">
        <v>43465</v>
      </c>
      <c r="G55" s="164">
        <f t="shared" si="1"/>
        <v>12.133333333333333</v>
      </c>
      <c r="H55" s="116" t="s">
        <v>2725</v>
      </c>
      <c r="I55" s="115" t="s">
        <v>1154</v>
      </c>
      <c r="J55" s="115" t="s">
        <v>698</v>
      </c>
      <c r="K55" s="112" t="s">
        <v>2728</v>
      </c>
      <c r="L55" s="118" t="s">
        <v>1148</v>
      </c>
      <c r="M55" s="111">
        <v>1</v>
      </c>
      <c r="N55" s="118" t="s">
        <v>1151</v>
      </c>
      <c r="O55" s="118" t="s">
        <v>1148</v>
      </c>
      <c r="P55" s="80"/>
    </row>
    <row r="56" spans="1:16" s="7" customFormat="1" ht="24.75" customHeight="1" outlineLevel="1" x14ac:dyDescent="0.25">
      <c r="A56" s="136">
        <v>9</v>
      </c>
      <c r="B56" s="116" t="s">
        <v>2706</v>
      </c>
      <c r="C56" s="118" t="s">
        <v>32</v>
      </c>
      <c r="D56" s="115" t="s">
        <v>2715</v>
      </c>
      <c r="E56" s="137">
        <v>43466</v>
      </c>
      <c r="F56" s="137">
        <v>43830</v>
      </c>
      <c r="G56" s="164">
        <f t="shared" si="1"/>
        <v>12.133333333333333</v>
      </c>
      <c r="H56" s="116" t="s">
        <v>2725</v>
      </c>
      <c r="I56" s="115" t="s">
        <v>1154</v>
      </c>
      <c r="J56" s="115" t="s">
        <v>698</v>
      </c>
      <c r="K56" s="112" t="s">
        <v>2733</v>
      </c>
      <c r="L56" s="118" t="s">
        <v>1148</v>
      </c>
      <c r="M56" s="111">
        <v>1</v>
      </c>
      <c r="N56" s="118" t="s">
        <v>1151</v>
      </c>
      <c r="O56" s="118" t="s">
        <v>1148</v>
      </c>
      <c r="P56" s="80"/>
    </row>
    <row r="57" spans="1:16" s="7" customFormat="1" ht="24.75" customHeight="1" outlineLevel="1" x14ac:dyDescent="0.25">
      <c r="A57" s="136">
        <v>10</v>
      </c>
      <c r="B57" s="116" t="s">
        <v>2706</v>
      </c>
      <c r="C57" s="118" t="s">
        <v>32</v>
      </c>
      <c r="D57" s="115" t="s">
        <v>2716</v>
      </c>
      <c r="E57" s="137">
        <v>43831</v>
      </c>
      <c r="F57" s="137">
        <v>44196</v>
      </c>
      <c r="G57" s="164">
        <f t="shared" si="1"/>
        <v>12.166666666666666</v>
      </c>
      <c r="H57" s="116" t="s">
        <v>2725</v>
      </c>
      <c r="I57" s="115" t="s">
        <v>1154</v>
      </c>
      <c r="J57" s="115" t="s">
        <v>698</v>
      </c>
      <c r="K57" s="117" t="s">
        <v>2734</v>
      </c>
      <c r="L57" s="118" t="s">
        <v>1148</v>
      </c>
      <c r="M57" s="111">
        <v>1</v>
      </c>
      <c r="N57" s="118" t="s">
        <v>1151</v>
      </c>
      <c r="O57" s="118" t="s">
        <v>1148</v>
      </c>
      <c r="P57" s="80"/>
    </row>
    <row r="58" spans="1:16" s="7" customFormat="1" ht="24.75" customHeight="1" outlineLevel="1" x14ac:dyDescent="0.25">
      <c r="A58" s="136">
        <v>11</v>
      </c>
      <c r="B58" s="116" t="s">
        <v>2717</v>
      </c>
      <c r="C58" s="118" t="s">
        <v>31</v>
      </c>
      <c r="D58" s="115" t="s">
        <v>2718</v>
      </c>
      <c r="E58" s="137">
        <v>43887</v>
      </c>
      <c r="F58" s="137">
        <v>44196</v>
      </c>
      <c r="G58" s="164">
        <f t="shared" si="1"/>
        <v>10.3</v>
      </c>
      <c r="H58" s="116" t="s">
        <v>2735</v>
      </c>
      <c r="I58" s="115" t="s">
        <v>1154</v>
      </c>
      <c r="J58" s="115" t="s">
        <v>698</v>
      </c>
      <c r="K58" s="117">
        <v>6922763714</v>
      </c>
      <c r="L58" s="118" t="s">
        <v>1148</v>
      </c>
      <c r="M58" s="111">
        <v>1</v>
      </c>
      <c r="N58" s="118" t="s">
        <v>1151</v>
      </c>
      <c r="O58" s="118" t="s">
        <v>1148</v>
      </c>
      <c r="P58" s="80"/>
    </row>
    <row r="59" spans="1:16" s="7" customFormat="1" ht="24.75" customHeight="1" outlineLevel="1" x14ac:dyDescent="0.25">
      <c r="A59" s="136">
        <v>12</v>
      </c>
      <c r="B59" s="116" t="s">
        <v>2681</v>
      </c>
      <c r="C59" s="118" t="s">
        <v>32</v>
      </c>
      <c r="D59" s="115" t="s">
        <v>2719</v>
      </c>
      <c r="E59" s="137">
        <v>41671</v>
      </c>
      <c r="F59" s="137">
        <v>41973</v>
      </c>
      <c r="G59" s="164">
        <f t="shared" si="1"/>
        <v>10.066666666666666</v>
      </c>
      <c r="H59" s="113" t="s">
        <v>2736</v>
      </c>
      <c r="I59" s="115" t="s">
        <v>453</v>
      </c>
      <c r="J59" s="115" t="s">
        <v>963</v>
      </c>
      <c r="K59" s="117">
        <v>25000000</v>
      </c>
      <c r="L59" s="118" t="s">
        <v>1148</v>
      </c>
      <c r="M59" s="111">
        <v>1</v>
      </c>
      <c r="N59" s="118" t="s">
        <v>2639</v>
      </c>
      <c r="O59" s="118" t="s">
        <v>26</v>
      </c>
      <c r="P59" s="80"/>
    </row>
    <row r="60" spans="1:16" s="7" customFormat="1" ht="24.75" customHeight="1" outlineLevel="1" x14ac:dyDescent="0.25">
      <c r="A60" s="136">
        <v>13</v>
      </c>
      <c r="B60" s="116" t="s">
        <v>2681</v>
      </c>
      <c r="C60" s="118" t="s">
        <v>32</v>
      </c>
      <c r="D60" s="115" t="s">
        <v>2720</v>
      </c>
      <c r="E60" s="137">
        <v>42036</v>
      </c>
      <c r="F60" s="137">
        <v>42338</v>
      </c>
      <c r="G60" s="164">
        <f t="shared" si="1"/>
        <v>10.066666666666666</v>
      </c>
      <c r="H60" s="113" t="s">
        <v>2737</v>
      </c>
      <c r="I60" s="115" t="s">
        <v>453</v>
      </c>
      <c r="J60" s="115" t="s">
        <v>963</v>
      </c>
      <c r="K60" s="117">
        <v>20000000</v>
      </c>
      <c r="L60" s="118" t="s">
        <v>1148</v>
      </c>
      <c r="M60" s="111">
        <v>1</v>
      </c>
      <c r="N60" s="118" t="s">
        <v>2639</v>
      </c>
      <c r="O60" s="118" t="s">
        <v>26</v>
      </c>
      <c r="P60" s="80"/>
    </row>
    <row r="61" spans="1:16" s="7" customFormat="1" ht="24.75" customHeight="1" outlineLevel="1" x14ac:dyDescent="0.25">
      <c r="A61" s="136">
        <v>14</v>
      </c>
      <c r="B61" s="116" t="s">
        <v>2681</v>
      </c>
      <c r="C61" s="118" t="s">
        <v>32</v>
      </c>
      <c r="D61" s="115" t="s">
        <v>2721</v>
      </c>
      <c r="E61" s="137">
        <v>42401</v>
      </c>
      <c r="F61" s="137">
        <v>42704</v>
      </c>
      <c r="G61" s="164">
        <f t="shared" si="1"/>
        <v>10.1</v>
      </c>
      <c r="H61" s="113" t="s">
        <v>2738</v>
      </c>
      <c r="I61" s="115" t="s">
        <v>453</v>
      </c>
      <c r="J61" s="115" t="s">
        <v>963</v>
      </c>
      <c r="K61" s="117">
        <v>22000000</v>
      </c>
      <c r="L61" s="118" t="s">
        <v>1148</v>
      </c>
      <c r="M61" s="111">
        <v>1</v>
      </c>
      <c r="N61" s="118" t="s">
        <v>2639</v>
      </c>
      <c r="O61" s="118" t="s">
        <v>26</v>
      </c>
      <c r="P61" s="80"/>
    </row>
    <row r="62" spans="1:16" s="7" customFormat="1" ht="24.75" customHeight="1" outlineLevel="1" x14ac:dyDescent="0.25">
      <c r="A62" s="136">
        <v>15</v>
      </c>
      <c r="B62" s="116" t="s">
        <v>2681</v>
      </c>
      <c r="C62" s="118" t="s">
        <v>32</v>
      </c>
      <c r="D62" s="115" t="s">
        <v>2722</v>
      </c>
      <c r="E62" s="137">
        <v>42767</v>
      </c>
      <c r="F62" s="137">
        <v>43069</v>
      </c>
      <c r="G62" s="164">
        <f t="shared" si="1"/>
        <v>10.066666666666666</v>
      </c>
      <c r="H62" s="113" t="s">
        <v>2739</v>
      </c>
      <c r="I62" s="115" t="s">
        <v>453</v>
      </c>
      <c r="J62" s="115" t="s">
        <v>963</v>
      </c>
      <c r="K62" s="117">
        <v>30000000</v>
      </c>
      <c r="L62" s="118" t="s">
        <v>1148</v>
      </c>
      <c r="M62" s="111">
        <v>1</v>
      </c>
      <c r="N62" s="118" t="s">
        <v>2639</v>
      </c>
      <c r="O62" s="118" t="s">
        <v>26</v>
      </c>
      <c r="P62" s="80"/>
    </row>
    <row r="63" spans="1:16" s="7" customFormat="1" ht="24.75" customHeight="1" outlineLevel="1" x14ac:dyDescent="0.25">
      <c r="A63" s="136">
        <v>16</v>
      </c>
      <c r="B63" s="116" t="s">
        <v>2685</v>
      </c>
      <c r="C63" s="118" t="s">
        <v>32</v>
      </c>
      <c r="D63" s="115" t="s">
        <v>2723</v>
      </c>
      <c r="E63" s="137">
        <v>43132</v>
      </c>
      <c r="F63" s="137">
        <v>43434</v>
      </c>
      <c r="G63" s="164">
        <f t="shared" si="1"/>
        <v>10.066666666666666</v>
      </c>
      <c r="H63" s="113" t="s">
        <v>2740</v>
      </c>
      <c r="I63" s="115" t="s">
        <v>453</v>
      </c>
      <c r="J63" s="115" t="s">
        <v>963</v>
      </c>
      <c r="K63" s="117">
        <v>24000000</v>
      </c>
      <c r="L63" s="118" t="s">
        <v>1148</v>
      </c>
      <c r="M63" s="111">
        <v>1</v>
      </c>
      <c r="N63" s="118" t="s">
        <v>2639</v>
      </c>
      <c r="O63" s="118" t="s">
        <v>26</v>
      </c>
      <c r="P63" s="80"/>
    </row>
    <row r="64" spans="1:16" s="7" customFormat="1" ht="24.75" customHeight="1" outlineLevel="1" x14ac:dyDescent="0.25">
      <c r="A64" s="136">
        <v>17</v>
      </c>
      <c r="B64" s="116" t="s">
        <v>2685</v>
      </c>
      <c r="C64" s="118" t="s">
        <v>32</v>
      </c>
      <c r="D64" s="115" t="s">
        <v>2724</v>
      </c>
      <c r="E64" s="137">
        <v>43497</v>
      </c>
      <c r="F64" s="137">
        <v>43799</v>
      </c>
      <c r="G64" s="164">
        <f t="shared" si="1"/>
        <v>10.066666666666666</v>
      </c>
      <c r="H64" s="113" t="s">
        <v>2741</v>
      </c>
      <c r="I64" s="115" t="s">
        <v>453</v>
      </c>
      <c r="J64" s="115" t="s">
        <v>963</v>
      </c>
      <c r="K64" s="117">
        <v>26000000</v>
      </c>
      <c r="L64" s="118" t="s">
        <v>1148</v>
      </c>
      <c r="M64" s="111">
        <v>1</v>
      </c>
      <c r="N64" s="118" t="s">
        <v>2639</v>
      </c>
      <c r="O64" s="118" t="s">
        <v>26</v>
      </c>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t="s">
        <v>2718</v>
      </c>
      <c r="E114" s="137">
        <v>43887</v>
      </c>
      <c r="F114" s="137">
        <v>44196</v>
      </c>
      <c r="G114" s="164">
        <f>IF(AND(E114&lt;&gt;"",F114&lt;&gt;""),((F114-E114)/30),"")</f>
        <v>10.3</v>
      </c>
      <c r="H114" s="116" t="s">
        <v>2735</v>
      </c>
      <c r="I114" s="115" t="s">
        <v>1154</v>
      </c>
      <c r="J114" s="115" t="s">
        <v>698</v>
      </c>
      <c r="K114" s="117">
        <v>6922763714</v>
      </c>
      <c r="L114" s="101">
        <f>+IF(AND(K114&gt;0,O114="Ejecución"),(K114/877802)*Tabla283[[#This Row],[% participación]],IF(AND(K114&gt;0,O114&lt;&gt;"Ejecución"),"-",""))</f>
        <v>7886.4752119498471</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t="s">
        <v>26</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103248452.03999999</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87">
        <v>43396</v>
      </c>
      <c r="D193" s="5"/>
      <c r="E193" s="188">
        <v>2643</v>
      </c>
      <c r="F193" s="5"/>
      <c r="G193" s="5"/>
      <c r="H193" s="189" t="s">
        <v>2742</v>
      </c>
      <c r="J193" s="5"/>
      <c r="K193" s="187">
        <v>43887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0" t="s">
        <v>2743</v>
      </c>
      <c r="J211" s="27" t="s">
        <v>2627</v>
      </c>
      <c r="K211" s="190" t="s">
        <v>2745</v>
      </c>
      <c r="L211" s="21"/>
      <c r="M211" s="21"/>
      <c r="N211" s="21"/>
      <c r="O211" s="8"/>
    </row>
    <row r="212" spans="1:15" x14ac:dyDescent="0.2">
      <c r="A212" s="9"/>
      <c r="B212" s="27" t="s">
        <v>2624</v>
      </c>
      <c r="C212" s="189" t="s">
        <v>2742</v>
      </c>
      <c r="D212" s="21"/>
      <c r="G212" s="27" t="s">
        <v>2626</v>
      </c>
      <c r="H212" s="190" t="s">
        <v>2744</v>
      </c>
      <c r="J212" s="27" t="s">
        <v>2628</v>
      </c>
      <c r="K212" s="191"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zoomScale="55" zoomScaleNormal="55" zoomScaleSheetLayoutView="40" zoomScalePageLayoutView="40" workbookViewId="0">
      <selection activeCell="B197" sqref="B197:N19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44194.876855671297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c r="C20" s="5"/>
      <c r="D20" s="160"/>
      <c r="E20" s="152" t="s">
        <v>2669</v>
      </c>
      <c r="F20" s="154"/>
      <c r="G20" s="5"/>
      <c r="H20" s="267"/>
      <c r="I20" s="141"/>
      <c r="J20" s="142"/>
      <c r="K20" s="143"/>
      <c r="L20" s="144"/>
      <c r="M20" s="144"/>
      <c r="N20" s="127">
        <f>+(M20-L20)/30</f>
        <v>0</v>
      </c>
      <c r="O20" s="130"/>
      <c r="U20" s="126"/>
      <c r="V20" s="106">
        <f ca="1">NOW()</f>
        <v>44194.876855671297</v>
      </c>
      <c r="W20" s="106">
        <f ca="1">NOW()</f>
        <v>44194.876855671297</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7"/>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8" t="s">
        <v>1148</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1148</v>
      </c>
      <c r="E165" s="8"/>
      <c r="F165" s="5"/>
      <c r="G165" s="108" t="s">
        <v>1148</v>
      </c>
      <c r="I165" s="236" t="s">
        <v>2648</v>
      </c>
      <c r="J165" s="237"/>
      <c r="K165" s="237"/>
      <c r="L165" s="237"/>
      <c r="M165" s="237"/>
      <c r="N165" s="237"/>
      <c r="O165" s="238"/>
      <c r="U165" s="51"/>
    </row>
    <row r="166" spans="1:28" x14ac:dyDescent="0.25">
      <c r="A166" s="9"/>
      <c r="B166" s="206" t="s">
        <v>2662</v>
      </c>
      <c r="C166" s="206"/>
      <c r="D166" s="206"/>
      <c r="E166" s="8"/>
      <c r="F166" s="5"/>
      <c r="H166" s="82" t="s">
        <v>2661</v>
      </c>
      <c r="I166" s="236"/>
      <c r="J166" s="237"/>
      <c r="K166" s="237"/>
      <c r="L166" s="237"/>
      <c r="M166" s="237"/>
      <c r="N166" s="237"/>
      <c r="O166" s="23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7"/>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6" t="s">
        <v>2633</v>
      </c>
      <c r="L183" s="246"/>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87"/>
      <c r="D191" s="5"/>
      <c r="E191" s="188"/>
      <c r="F191" s="5"/>
      <c r="G191" s="5"/>
      <c r="H191" s="189"/>
      <c r="J191" s="5"/>
      <c r="K191" s="18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90"/>
      <c r="J209" s="27" t="s">
        <v>2627</v>
      </c>
      <c r="K209" s="190"/>
      <c r="L209" s="21"/>
      <c r="M209" s="21"/>
      <c r="N209" s="21"/>
      <c r="O209" s="8"/>
    </row>
    <row r="210" spans="1:15" x14ac:dyDescent="0.2">
      <c r="A210" s="9"/>
      <c r="B210" s="27" t="s">
        <v>2624</v>
      </c>
      <c r="C210" s="189"/>
      <c r="D210" s="21"/>
      <c r="G210" s="27" t="s">
        <v>2626</v>
      </c>
      <c r="H210" s="190"/>
      <c r="J210" s="27" t="s">
        <v>2628</v>
      </c>
      <c r="K210" s="19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44194.876855671297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44194.876855671297</v>
      </c>
      <c r="W20" s="106">
        <f ca="1">NOW()</f>
        <v>44194.876855671297</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1"/>
      <c r="N107" s="118"/>
      <c r="O107" s="118"/>
      <c r="P107" s="80"/>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44194.876855671297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44194.876855671297</v>
      </c>
      <c r="W20" s="106">
        <f ca="1">NOW()</f>
        <v>44194.876855671297</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1"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+IF(AND(K115&gt;0,O115="Ejecución"),(K115/877802)*Tabla2812[[#This Row],[% participación]],IF(AND(K115&gt;0,O115&lt;&gt;"Ejecución"),"-",""))</f>
        <v/>
      </c>
      <c r="M115" s="118"/>
      <c r="N115" s="111"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+IF(AND(K116&gt;0,O116="Ejecución"),(K116/877802)*Tabla2812[[#This Row],[% participación]],IF(AND(K116&gt;0,O116&lt;&gt;"Ejecución"),"-",""))</f>
        <v/>
      </c>
      <c r="M116" s="118"/>
      <c r="N116" s="111"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+IF(AND(K117&gt;0,O117="Ejecución"),(K117/877802)*Tabla2812[[#This Row],[% participación]],IF(AND(K117&gt;0,O117&lt;&gt;"Ejecución"),"-",""))</f>
        <v/>
      </c>
      <c r="M117" s="118"/>
      <c r="N117" s="111"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+IF(AND(K118&gt;0,O118="Ejecución"),(K118/877802)*Tabla2812[[#This Row],[% participación]],IF(AND(K118&gt;0,O118&lt;&gt;"Ejecución"),"-",""))</f>
        <v/>
      </c>
      <c r="M118" s="118"/>
      <c r="N118" s="111"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+IF(AND(K119&gt;0,O119="Ejecución"),(K119/877802)*Tabla2812[[#This Row],[% participación]],IF(AND(K119&gt;0,O119&lt;&gt;"Ejecución"),"-",""))</f>
        <v/>
      </c>
      <c r="M119" s="118"/>
      <c r="N119" s="111"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+IF(AND(K120&gt;0,O120="Ejecución"),(K120/877802)*Tabla2812[[#This Row],[% participación]],IF(AND(K120&gt;0,O120&lt;&gt;"Ejecución"),"-",""))</f>
        <v/>
      </c>
      <c r="M120" s="118"/>
      <c r="N120" s="111"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+IF(AND(K121&gt;0,O121="Ejecución"),(K121/877802)*Tabla2812[[#This Row],[% participación]],IF(AND(K121&gt;0,O121&lt;&gt;"Ejecución"),"-",""))</f>
        <v/>
      </c>
      <c r="M121" s="118"/>
      <c r="N121" s="111"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+IF(AND(K122&gt;0,O122="Ejecución"),(K122/877802)*Tabla2812[[#This Row],[% participación]],IF(AND(K122&gt;0,O122&lt;&gt;"Ejecución"),"-",""))</f>
        <v/>
      </c>
      <c r="M122" s="118"/>
      <c r="N122" s="111"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+IF(AND(K123&gt;0,O123="Ejecución"),(K123/877802)*Tabla2812[[#This Row],[% participación]],IF(AND(K123&gt;0,O123&lt;&gt;"Ejecución"),"-",""))</f>
        <v/>
      </c>
      <c r="M123" s="118"/>
      <c r="N123" s="111"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+IF(AND(K124&gt;0,O124="Ejecución"),(K124/877802)*Tabla2812[[#This Row],[% participación]],IF(AND(K124&gt;0,O124&lt;&gt;"Ejecución"),"-",""))</f>
        <v/>
      </c>
      <c r="M124" s="118"/>
      <c r="N124" s="111"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+IF(AND(K125&gt;0,O125="Ejecución"),(K125/877802)*Tabla2812[[#This Row],[% participación]],IF(AND(K125&gt;0,O125&lt;&gt;"Ejecución"),"-",""))</f>
        <v/>
      </c>
      <c r="M125" s="118"/>
      <c r="N125" s="111"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+IF(AND(K126&gt;0,O126="Ejecución"),(K126/877802)*Tabla2812[[#This Row],[% participación]],IF(AND(K126&gt;0,O126&lt;&gt;"Ejecución"),"-",""))</f>
        <v/>
      </c>
      <c r="M126" s="118"/>
      <c r="N126" s="111"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+IF(AND(K127&gt;0,O127="Ejecución"),(K127/877802)*Tabla2812[[#This Row],[% participación]],IF(AND(K127&gt;0,O127&lt;&gt;"Ejecución"),"-",""))</f>
        <v/>
      </c>
      <c r="M127" s="118"/>
      <c r="N127" s="111"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+IF(AND(K128&gt;0,O128="Ejecución"),(K128/877802)*Tabla2812[[#This Row],[% participación]],IF(AND(K128&gt;0,O128&lt;&gt;"Ejecución"),"-",""))</f>
        <v/>
      </c>
      <c r="M128" s="118"/>
      <c r="N128" s="111"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+IF(AND(K129&gt;0,O129="Ejecución"),(K129/877802)*Tabla2812[[#This Row],[% participación]],IF(AND(K129&gt;0,O129&lt;&gt;"Ejecución"),"-",""))</f>
        <v/>
      </c>
      <c r="M129" s="118"/>
      <c r="N129" s="111"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+IF(AND(K130&gt;0,O130="Ejecución"),(K130/877802)*Tabla2812[[#This Row],[% participación]],IF(AND(K130&gt;0,O130&lt;&gt;"Ejecución"),"-",""))</f>
        <v/>
      </c>
      <c r="M130" s="118"/>
      <c r="N130" s="111"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+IF(AND(K131&gt;0,O131="Ejecución"),(K131/877802)*Tabla2812[[#This Row],[% participación]],IF(AND(K131&gt;0,O131&lt;&gt;"Ejecución"),"-",""))</f>
        <v/>
      </c>
      <c r="M131" s="118"/>
      <c r="N131" s="111"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+IF(AND(K132&gt;0,O132="Ejecución"),(K132/877802)*Tabla2812[[#This Row],[% participación]],IF(AND(K132&gt;0,O132&lt;&gt;"Ejecución"),"-",""))</f>
        <v/>
      </c>
      <c r="M132" s="118"/>
      <c r="N132" s="111"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+IF(AND(K133&gt;0,O133="Ejecución"),(K133/877802)*Tabla2812[[#This Row],[% participación]],IF(AND(K133&gt;0,O133&lt;&gt;"Ejecución"),"-",""))</f>
        <v/>
      </c>
      <c r="M133" s="118"/>
      <c r="N133" s="111"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+IF(AND(K134&gt;0,O134="Ejecución"),(K134/877802)*Tabla2812[[#This Row],[% participación]],IF(AND(K134&gt;0,O134&lt;&gt;"Ejecución"),"-",""))</f>
        <v/>
      </c>
      <c r="M134" s="118"/>
      <c r="N134" s="111"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+IF(AND(K135&gt;0,O135="Ejecución"),(K135/877802)*Tabla2812[[#This Row],[% participación]],IF(AND(K135&gt;0,O135&lt;&gt;"Ejecución"),"-",""))</f>
        <v/>
      </c>
      <c r="M135" s="118"/>
      <c r="N135" s="111"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+IF(AND(K136&gt;0,O136="Ejecución"),(K136/877802)*Tabla2812[[#This Row],[% participación]],IF(AND(K136&gt;0,O136&lt;&gt;"Ejecución"),"-",""))</f>
        <v/>
      </c>
      <c r="M136" s="118"/>
      <c r="N136" s="111"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+IF(AND(K137&gt;0,O137="Ejecución"),(K137/877802)*Tabla2812[[#This Row],[% participación]],IF(AND(K137&gt;0,O137&lt;&gt;"Ejecución"),"-",""))</f>
        <v/>
      </c>
      <c r="M137" s="118"/>
      <c r="N137" s="111"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+IF(AND(K138&gt;0,O138="Ejecución"),(K138/877802)*Tabla2812[[#This Row],[% participación]],IF(AND(K138&gt;0,O138&lt;&gt;"Ejecución"),"-",""))</f>
        <v/>
      </c>
      <c r="M138" s="118"/>
      <c r="N138" s="111"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+IF(AND(K139&gt;0,O139="Ejecución"),(K139/877802)*Tabla2812[[#This Row],[% participación]],IF(AND(K139&gt;0,O139&lt;&gt;"Ejecución"),"-",""))</f>
        <v/>
      </c>
      <c r="M139" s="118"/>
      <c r="N139" s="111"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+IF(AND(K140&gt;0,O140="Ejecución"),(K140/877802)*Tabla2812[[#This Row],[% participación]],IF(AND(K140&gt;0,O140&lt;&gt;"Ejecución"),"-",""))</f>
        <v/>
      </c>
      <c r="M140" s="118"/>
      <c r="N140" s="111"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+IF(AND(K141&gt;0,O141="Ejecución"),(K141/877802)*Tabla2812[[#This Row],[% participación]],IF(AND(K141&gt;0,O141&lt;&gt;"Ejecución"),"-",""))</f>
        <v/>
      </c>
      <c r="M141" s="118"/>
      <c r="N141" s="111"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+IF(AND(K142&gt;0,O142="Ejecución"),(K142/877802)*Tabla2812[[#This Row],[% participación]],IF(AND(K142&gt;0,O142&lt;&gt;"Ejecución"),"-",""))</f>
        <v/>
      </c>
      <c r="M142" s="118"/>
      <c r="N142" s="111"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+IF(AND(K144&gt;0,O144="Ejecución"),(K144/877802)*Tabla2812[[#This Row],[% participación]],IF(AND(K144&gt;0,O144&lt;&gt;"Ejecución"),"-",""))</f>
        <v/>
      </c>
      <c r="M144" s="118"/>
      <c r="N144" s="111"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+IF(AND(K145&gt;0,O145="Ejecución"),(K145/877802)*Tabla2812[[#This Row],[% participación]],IF(AND(K145&gt;0,O145&lt;&gt;"Ejecución"),"-",""))</f>
        <v/>
      </c>
      <c r="M145" s="118"/>
      <c r="N145" s="111"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+IF(AND(K146&gt;0,O146="Ejecución"),(K146/877802)*Tabla2812[[#This Row],[% participación]],IF(AND(K146&gt;0,O146&lt;&gt;"Ejecución"),"-",""))</f>
        <v/>
      </c>
      <c r="M146" s="118"/>
      <c r="N146" s="111"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+IF(AND(K147&gt;0,O147="Ejecución"),(K147/877802)*Tabla2812[[#This Row],[% participación]],IF(AND(K147&gt;0,O147&lt;&gt;"Ejecución"),"-",""))</f>
        <v/>
      </c>
      <c r="M147" s="118"/>
      <c r="N147" s="111"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+IF(AND(K148&gt;0,O148="Ejecución"),(K148/877802)*Tabla2812[[#This Row],[% participación]],IF(AND(K148&gt;0,O148&lt;&gt;"Ejecución"),"-",""))</f>
        <v/>
      </c>
      <c r="M148" s="118"/>
      <c r="N148" s="111"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+IF(AND(K149&gt;0,O149="Ejecución"),(K149/877802)*Tabla2812[[#This Row],[% participación]],IF(AND(K149&gt;0,O149&lt;&gt;"Ejecución"),"-",""))</f>
        <v/>
      </c>
      <c r="M149" s="118"/>
      <c r="N149" s="111"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+IF(AND(K150&gt;0,O150="Ejecución"),(K150/877802)*Tabla2812[[#This Row],[% participación]],IF(AND(K150&gt;0,O150&lt;&gt;"Ejecución"),"-",""))</f>
        <v/>
      </c>
      <c r="M150" s="118"/>
      <c r="N150" s="111"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+IF(AND(K151&gt;0,O151="Ejecución"),(K151/877802)*Tabla2812[[#This Row],[% participación]],IF(AND(K151&gt;0,O151&lt;&gt;"Ejecución"),"-",""))</f>
        <v/>
      </c>
      <c r="M151" s="118"/>
      <c r="N151" s="111"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+IF(AND(K152&gt;0,O152="Ejecución"),(K152/877802)*Tabla2812[[#This Row],[% participación]],IF(AND(K152&gt;0,O152&lt;&gt;"Ejecución"),"-",""))</f>
        <v/>
      </c>
      <c r="M152" s="118"/>
      <c r="N152" s="111"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+IF(AND(K153&gt;0,O153="Ejecución"),(K153/877802)*Tabla2812[[#This Row],[% participación]],IF(AND(K153&gt;0,O153&lt;&gt;"Ejecución"),"-",""))</f>
        <v/>
      </c>
      <c r="M153" s="118"/>
      <c r="N153" s="111"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+IF(AND(K154&gt;0,O154="Ejecución"),(K154/877802)*Tabla2812[[#This Row],[% participación]],IF(AND(K154&gt;0,O154&lt;&gt;"Ejecución"),"-",""))</f>
        <v/>
      </c>
      <c r="M154" s="118"/>
      <c r="N154" s="111"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+IF(AND(K155&gt;0,O155="Ejecución"),(K155/877802)*Tabla2812[[#This Row],[% participación]],IF(AND(K155&gt;0,O155&lt;&gt;"Ejecución"),"-",""))</f>
        <v/>
      </c>
      <c r="M155" s="118"/>
      <c r="N155" s="111"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+IF(AND(K156&gt;0,O156="Ejecución"),(K156/877802)*Tabla2812[[#This Row],[% participación]],IF(AND(K156&gt;0,O156&lt;&gt;"Ejecución"),"-",""))</f>
        <v/>
      </c>
      <c r="M156" s="118"/>
      <c r="N156" s="111"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+IF(AND(K157&gt;0,O157="Ejecución"),(K157/877802)*Tabla2812[[#This Row],[% participación]],IF(AND(K157&gt;0,O157&lt;&gt;"Ejecución"),"-",""))</f>
        <v/>
      </c>
      <c r="M157" s="118"/>
      <c r="N157" s="111"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+IF(AND(K158&gt;0,O158="Ejecución"),(K158/877802)*Tabla2812[[#This Row],[% participación]],IF(AND(K158&gt;0,O158&lt;&gt;"Ejecución"),"-",""))</f>
        <v/>
      </c>
      <c r="M158" s="118"/>
      <c r="N158" s="111"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7"/>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6" t="s">
        <v>2648</v>
      </c>
      <c r="J165" s="237"/>
      <c r="K165" s="237"/>
      <c r="L165" s="237"/>
      <c r="M165" s="237"/>
      <c r="N165" s="237"/>
      <c r="O165" s="238"/>
      <c r="U165" s="51"/>
    </row>
    <row r="166" spans="1:28" x14ac:dyDescent="0.25">
      <c r="A166" s="9"/>
      <c r="B166" s="206" t="s">
        <v>2662</v>
      </c>
      <c r="C166" s="206"/>
      <c r="D166" s="206"/>
      <c r="E166" s="8"/>
      <c r="F166" s="5"/>
      <c r="H166" s="82" t="s">
        <v>2661</v>
      </c>
      <c r="I166" s="236"/>
      <c r="J166" s="237"/>
      <c r="K166" s="237"/>
      <c r="L166" s="237"/>
      <c r="M166" s="237"/>
      <c r="N166" s="237"/>
      <c r="O166" s="23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7"/>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6" t="s">
        <v>2633</v>
      </c>
      <c r="L183" s="246"/>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44194.876855671297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44194.876855671297</v>
      </c>
      <c r="W20" s="106">
        <f ca="1">NOW()</f>
        <v>44194.876855671297</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75"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75"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75"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75"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75"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75"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75"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75"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75"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75"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75"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75"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75"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75"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75"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75"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75"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75"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75"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75" t="str">
        <f t="shared" si="1"/>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75" t="str">
        <f t="shared" si="1"/>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75" t="str">
        <f t="shared" si="1"/>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75" t="str">
        <f t="shared" si="1"/>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75" t="str">
        <f t="shared" si="1"/>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75" t="str">
        <f t="shared" si="1"/>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75" t="str">
        <f t="shared" si="1"/>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75" t="str">
        <f t="shared" si="1"/>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75" t="str">
        <f t="shared" si="1"/>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75" t="str">
        <f t="shared" si="1"/>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75" t="str">
        <f t="shared" si="1"/>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75" t="str">
        <f t="shared" si="1"/>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75" t="str">
        <f t="shared" si="1"/>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75" t="str">
        <f t="shared" ref="G80:G86" si="2">IF(AND(E80&lt;&gt;"",F80&lt;&gt;""),((F80-E80)/30),"")</f>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75"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75" t="str">
        <f t="shared" si="2"/>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75" t="str">
        <f t="shared" si="2"/>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75" t="str">
        <f t="shared" si="2"/>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75" t="str">
        <f t="shared" si="2"/>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75" t="str">
        <f t="shared" si="2"/>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75" t="str">
        <f t="shared" ref="G87:G94" si="3">IF(AND(E87&lt;&gt;"",F87&lt;&gt;""),((F87-E87)/30),"")</f>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75" t="str">
        <f t="shared" si="3"/>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75" t="str">
        <f t="shared" si="3"/>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75" t="str">
        <f t="shared" si="3"/>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75" t="str">
        <f t="shared" si="3"/>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75" t="str">
        <f t="shared" si="3"/>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75" t="str">
        <f>IF(AND(E93&lt;&gt;"",F93&lt;&gt;""),((F93-E93)/30),"")</f>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75" t="str">
        <f t="shared" si="3"/>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75"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75"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75"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75"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75"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75"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75"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75"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75"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75"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75"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75"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75" t="str">
        <f t="shared" si="1"/>
        <v/>
      </c>
      <c r="H107" s="116"/>
      <c r="I107" s="115"/>
      <c r="J107" s="115"/>
      <c r="K107" s="117"/>
      <c r="L107" s="118"/>
      <c r="M107" s="111"/>
      <c r="N107" s="118"/>
      <c r="O107" s="118"/>
      <c r="P107" s="80"/>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3"/>
      <c r="I121" s="115"/>
      <c r="J121" s="115"/>
      <c r="K121" s="68"/>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metadata/properties"/>
    <ds:schemaRef ds:uri="4fb10211-09fb-4e80-9f0b-184718d5d98c"/>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2020-12-30T01:57:14Z</cp:lastPrinted>
  <dcterms:created xsi:type="dcterms:W3CDTF">2020-10-14T21:57:42Z</dcterms:created>
  <dcterms:modified xsi:type="dcterms:W3CDTF">2020-12-30T02:02:43Z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