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WINDOWS 10\Desktop\DOCUMENTOS ICBF\MANIFESTACION DE INTERES\"/>
    </mc:Choice>
  </mc:AlternateContent>
  <xr:revisionPtr revIDLastSave="0" documentId="13_ncr:1_{47B5E5D6-28F9-4A8B-BAB0-20CE7D5A9588}"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7" i="12" l="1"/>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<sst xmlns="http://schemas.openxmlformats.org/spreadsheetml/2006/main" count="5215" uniqueCount="2771">
  <si>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</si>
  <si>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</si>
  <si>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</si>
  <si>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</si>
  <si>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</si>
  <si>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</si>
  <si>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</si>
  <si>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</si>
  <si>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</si>
  <si>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</si>
  <si>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</si>
  <si>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</si>
  <si>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</si>
  <si>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</si>
  <si>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</si>
  <si>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</si>
  <si>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</si>
  <si>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</si>
  <si>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</si>
  <si>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</si>
  <si>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</si>
  <si>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</si>
  <si>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</si>
  <si>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</si>
  <si>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</si>
  <si>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</si>
  <si>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</si>
  <si>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</si>
  <si>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</si>
  <si>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</si>
  <si>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</si>
  <si>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</si>
  <si>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</si>
  <si>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</si>
  <si>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</si>
  <si>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</si>
  <si>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</si>
  <si>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</si>
  <si>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</si>
  <si>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</si>
  <si>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</si>
  <si>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</si>
  <si>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</si>
  <si>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</si>
  <si>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</si>
  <si>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</si>
  <si>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</si>
  <si>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</si>
  <si>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</si>
  <si>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</si>
  <si>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</si>
  <si>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</si>
  <si>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</si>
  <si>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</si>
  <si>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</si>
  <si>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</si>
  <si>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</si>
  <si>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</si>
  <si>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</si>
  <si>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</si>
  <si>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</si>
  <si>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</si>
  <si>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</si>
  <si>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</si>
  <si>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</si>
  <si>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</si>
  <si>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</si>
  <si>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</si>
  <si>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</si>
  <si>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</si>
  <si>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</si>
  <si>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</si>
  <si>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</si>
  <si>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</si>
  <si>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</si>
  <si>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</si>
  <si>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</si>
  <si>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</si>
  <si>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</si>
  <si>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</si>
  <si>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</si>
  <si>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</si>
  <si>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</si>
  <si>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</si>
  <si>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</si>
  <si>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</si>
  <si>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</si>
  <si>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</si>
  <si>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</si>
  <si>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</si>
  <si>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</si>
  <si>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</si>
  <si>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</si>
  <si>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</si>
  <si>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</si>
  <si>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</si>
  <si>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</si>
  <si>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</si>
  <si>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</si>
  <si>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</si>
  <si>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</si>
  <si>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</si>
  <si>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</si>
  <si>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</si>
  <si>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</si>
  <si>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</si>
  <si>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</si>
  <si>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</si>
  <si>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</si>
  <si>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</si>
  <si>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</si>
  <si>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</si>
  <si>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</si>
  <si>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</si>
  <si>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</si>
  <si>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</si>
  <si>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</si>
  <si>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</si>
  <si>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</si>
  <si>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</si>
  <si>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</si>
  <si>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</si>
  <si>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</si>
  <si>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</si>
  <si>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</si>
  <si>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</si>
  <si>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</si>
  <si>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</si>
  <si>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</si>
  <si>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</si>
  <si>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</si>
  <si>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</si>
  <si>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</si>
  <si>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</si>
  <si>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</si>
  <si>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</si>
  <si>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</si>
  <si>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</si>
  <si>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</si>
  <si>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</si>
  <si>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</si>
  <si>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</si>
  <si>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</si>
  <si>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</si>
  <si>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</si>
  <si>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</si>
  <si>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</si>
  <si>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</si>
  <si>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</si>
  <si>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</si>
  <si>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</si>
  <si>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</si>
  <si>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</si>
  <si>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</si>
  <si>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</si>
  <si>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</si>
  <si>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</si>
  <si>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</si>
  <si>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</si>
  <si>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</si>
  <si>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</si>
  <si>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</si>
  <si>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</si>
  <si>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</si>
  <si>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</si>
  <si>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</si>
  <si>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</si>
  <si>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</si>
  <si>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</si>
  <si>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</si>
  <si>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</si>
  <si>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</si>
  <si>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</si>
  <si>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</si>
  <si>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</si>
  <si>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</si>
  <si>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</si>
  <si>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</si>
  <si>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</si>
  <si>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</si>
  <si>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</si>
  <si>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</si>
  <si>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</si>
  <si>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</si>
  <si>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</si>
  <si>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</si>
  <si>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</si>
  <si>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</si>
  <si>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</si>
  <si>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</si>
  <si>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</si>
  <si>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</si>
  <si>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</si>
  <si>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</si>
  <si>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</si>
  <si>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</si>
  <si>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</si>
  <si>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</si>
  <si>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</si>
  <si>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</si>
  <si>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</si>
  <si>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</si>
  <si>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</si>
  <si>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</si>
  <si>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</si>
  <si>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</si>
  <si>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</si>
  <si>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</si>
  <si>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</si>
  <si>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</si>
  <si>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</si>
  <si>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</si>
  <si>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</si>
  <si>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</si>
  <si>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</si>
  <si>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</si>
  <si>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</si>
  <si>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</si>
  <si>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</si>
  <si>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</si>
  <si>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</si>
  <si>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</si>
  <si>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</si>
  <si>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</si>
  <si>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</si>
  <si>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</si>
  <si>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</si>
  <si>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</si>
  <si>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</si>
  <si>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</si>
  <si>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</si>
  <si>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</si>
  <si>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</si>
  <si>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</si>
  <si>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</si>
  <si>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</si>
  <si>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</si>
  <si>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</si>
  <si>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</si>
  <si>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</si>
  <si>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</si>
  <si>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</si>
  <si>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</si>
  <si>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</si>
  <si>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</si>
  <si>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</si>
  <si>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</si>
  <si>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</si>
  <si>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</si>
  <si>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</si>
  <si>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</si>
  <si>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</si>
  <si>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</si>
  <si>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</si>
  <si>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</si>
  <si>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</si>
  <si>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</si>
  <si>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</si>
  <si>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</si>
  <si>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</si>
  <si>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</si>
  <si>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</si>
  <si>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</si>
  <si>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</si>
  <si>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</si>
  <si>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</si>
  <si>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</si>
  <si>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</si>
  <si>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</si>
  <si>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</si>
  <si>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</si>
  <si>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</si>
  <si>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</si>
  <si>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</si>
  <si>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</si>
  <si>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</si>
  <si>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</si>
  <si>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</si>
  <si>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</si>
  <si>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</si>
  <si>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</si>
  <si>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</si>
  <si>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</si>
  <si>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</si>
  <si>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</si>
  <si>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</si>
  <si>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</si>
  <si>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</si>
  <si>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</si>
  <si>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</si>
  <si>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</si>
  <si>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</si>
  <si>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</si>
  <si>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</si>
  <si>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</si>
  <si>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</si>
  <si>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</si>
  <si>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</si>
  <si>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</si>
  <si>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</si>
  <si>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</si>
  <si>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</si>
  <si>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</si>
  <si>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</si>
  <si>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</si>
  <si>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</si>
  <si>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</si>
  <si>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</si>
  <si>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</si>
  <si>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</si>
  <si>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</si>
  <si>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</si>
  <si>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</si>
  <si>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</si>
  <si>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</si>
  <si>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</si>
  <si>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</si>
  <si>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</si>
  <si>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</si>
  <si>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</si>
  <si>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</si>
  <si>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</si>
  <si>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</si>
  <si>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</si>
  <si>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</si>
  <si>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</si>
  <si>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</si>
  <si>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</si>
  <si>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</si>
  <si>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</si>
  <si>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</si>
  <si>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</si>
  <si>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</si>
  <si>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</si>
  <si>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</si>
  <si>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</si>
  <si>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</si>
  <si>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</si>
  <si>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</si>
  <si>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</si>
  <si>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</si>
  <si>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</si>
  <si>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</si>
  <si>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</si>
  <si>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</si>
  <si>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</si>
  <si>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</si>
  <si>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</si>
  <si>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</si>
  <si>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</si>
  <si>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</si>
  <si>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</si>
  <si>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</si>
  <si>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</si>
  <si>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</si>
  <si>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</si>
  <si>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</si>
  <si>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</si>
  <si>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</si>
  <si>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</si>
  <si>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</si>
  <si>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</si>
  <si>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</si>
  <si>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</si>
  <si>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</si>
  <si>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</si>
  <si>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</si>
  <si>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</si>
  <si>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</si>
  <si>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</si>
  <si>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</si>
  <si>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</si>
  <si>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</si>
  <si>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</si>
  <si>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</si>
  <si>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</si>
  <si>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</si>
  <si>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</si>
  <si>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</si>
  <si>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</si>
  <si>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</si>
  <si>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</si>
  <si>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</si>
  <si>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</si>
  <si>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</si>
  <si>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</si>
  <si>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</si>
  <si>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</si>
  <si>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</si>
  <si>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</si>
  <si>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</si>
  <si>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</si>
  <si>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</si>
  <si>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</si>
  <si>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</si>
  <si>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</si>
  <si>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</si>
  <si>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</si>
  <si>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</si>
  <si>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</si>
  <si>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</si>
  <si>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</si>
  <si>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</si>
  <si>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</si>
  <si>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</si>
  <si>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</si>
  <si>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</si>
  <si>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</si>
  <si>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</si>
  <si>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</si>
  <si>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</si>
  <si>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</si>
  <si>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</si>
  <si>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</si>
  <si>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</si>
  <si>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</si>
  <si>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</si>
  <si>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</si>
  <si>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</si>
  <si>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</si>
  <si>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</si>
  <si>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</si>
  <si>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</si>
  <si>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</si>
  <si>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</si>
  <si>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</si>
  <si>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</si>
  <si>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</si>
  <si>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</si>
  <si>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</si>
  <si>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</si>
  <si>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</si>
  <si>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</si>
  <si>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</si>
  <si>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</si>
  <si>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</si>
  <si>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</si>
  <si>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</si>
  <si>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</si>
  <si>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</si>
  <si>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</si>
  <si>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</si>
  <si>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</si>
  <si>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</si>
  <si>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</si>
  <si>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</si>
  <si>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</si>
  <si>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</si>
  <si>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</si>
  <si>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</si>
  <si>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</si>
  <si>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</si>
  <si>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</si>
  <si>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</si>
  <si>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</si>
  <si>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</si>
  <si>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</si>
  <si>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</si>
  <si>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</si>
  <si>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</si>
  <si>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</si>
  <si>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</si>
  <si>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</si>
  <si>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</si>
  <si>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</si>
  <si>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</si>
  <si>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</si>
  <si>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</si>
  <si>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</si>
  <si>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</si>
  <si>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</si>
  <si>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</si>
  <si>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</si>
  <si>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</si>
  <si>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</si>
  <si>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</si>
  <si>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</si>
  <si>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</si>
  <si>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</si>
  <si>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</si>
  <si>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</si>
  <si>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</si>
  <si>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</si>
  <si>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</si>
  <si>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</si>
  <si>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</si>
  <si>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</si>
  <si>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</si>
  <si>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</si>
  <si>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</si>
  <si>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</si>
  <si>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</si>
  <si>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</si>
  <si>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</si>
  <si>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</si>
  <si>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</si>
  <si>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</si>
  <si>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</si>
  <si>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</si>
  <si>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</si>
  <si>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</si>
  <si>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</si>
  <si>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</si>
  <si>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</si>
  <si>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</si>
  <si>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</si>
  <si>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</si>
  <si>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</si>
  <si>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</si>
  <si>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</si>
  <si>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</si>
  <si>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</si>
  <si>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</si>
  <si>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</si>
  <si>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</si>
  <si>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</si>
  <si>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</si>
  <si>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</si>
  <si>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</si>
  <si>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</si>
  <si>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</si>
  <si>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</si>
  <si>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</si>
  <si>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</si>
  <si>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</si>
  <si>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</si>
  <si>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</si>
  <si>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</si>
  <si>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</si>
  <si>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</si>
  <si>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</si>
  <si>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</si>
  <si>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</si>
  <si>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</si>
  <si>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</si>
  <si>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</si>
  <si>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</si>
  <si>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</si>
  <si>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</si>
  <si>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</si>
  <si>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</si>
  <si>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</si>
  <si>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</si>
  <si>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</si>
  <si>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</si>
  <si>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</si>
  <si>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</si>
  <si>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</si>
  <si>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</si>
  <si>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</si>
  <si>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</si>
  <si>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</si>
  <si>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</si>
  <si>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</si>
  <si>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</si>
  <si>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</si>
  <si>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</si>
  <si>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</si>
  <si>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</si>
  <si>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</si>
  <si>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</si>
  <si>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</si>
  <si>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</si>
  <si>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</si>
  <si>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</si>
  <si>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</si>
  <si>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</si>
  <si>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</si>
  <si>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</si>
  <si>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</si>
  <si>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</si>
  <si>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</si>
  <si>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</si>
  <si>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</si>
  <si>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</si>
  <si>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</si>
  <si>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</si>
  <si>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</si>
  <si>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</si>
  <si>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</si>
  <si>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</si>
  <si>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</si>
  <si>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</si>
  <si>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</si>
  <si>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</si>
  <si>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</si>
  <si>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</si>
  <si>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</si>
  <si>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</si>
  <si>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</si>
  <si>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</si>
  <si>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</si>
  <si>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</si>
  <si>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</si>
  <si>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</si>
  <si>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</si>
  <si>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</si>
  <si>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</si>
  <si>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</si>
  <si>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</si>
  <si>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</si>
  <si>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</si>
  <si>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</si>
  <si>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</si>
  <si>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</si>
  <si>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</si>
  <si>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</si>
  <si>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</si>
  <si>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</si>
  <si>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</si>
  <si>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</si>
  <si>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</si>
  <si>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</si>
  <si>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</si>
  <si>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</si>
  <si>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</si>
  <si>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</si>
  <si>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</si>
  <si>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</si>
  <si>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</si>
  <si>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</si>
  <si>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</si>
  <si>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</si>
  <si>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</si>
  <si>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</si>
  <si>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</si>
  <si>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</si>
  <si>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</si>
  <si>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</si>
  <si>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</si>
  <si>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</si>
  <si>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</si>
  <si>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</si>
  <si>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</si>
  <si>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</si>
  <si>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</si>
  <si>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</si>
  <si>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</si>
  <si>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</si>
  <si>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</si>
  <si>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</si>
  <si>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</si>
  <si>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</si>
  <si>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</si>
  <si>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</si>
  <si>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</si>
  <si>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</si>
  <si>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</si>
  <si>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</si>
  <si>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</si>
  <si>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</si>
  <si>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</si>
  <si>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</si>
  <si>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</si>
  <si>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</si>
  <si>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</si>
  <si>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</si>
  <si>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</si>
  <si>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</si>
  <si>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</si>
  <si>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</si>
  <si>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</si>
  <si>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</si>
  <si>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</si>
  <si>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</si>
  <si>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</si>
  <si>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</si>
  <si>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</si>
  <si>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</si>
  <si>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</si>
  <si>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</si>
  <si>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</si>
  <si>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</si>
  <si>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</si>
  <si>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</si>
  <si>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</si>
  <si>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</si>
  <si>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</si>
  <si>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</si>
  <si>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</si>
  <si>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</si>
  <si>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</si>
  <si>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</si>
  <si>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</si>
  <si>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</si>
  <si>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</si>
  <si>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</si>
  <si>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</si>
  <si>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</si>
  <si>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</si>
  <si>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</si>
  <si>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</si>
  <si>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</si>
  <si>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</si>
  <si>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</si>
  <si>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</si>
  <si>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</si>
  <si>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</si>
  <si>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</si>
  <si>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</si>
  <si>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</si>
  <si>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</si>
  <si>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</si>
  <si>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</si>
  <si>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</si>
  <si>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</si>
  <si>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</si>
  <si>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</si>
  <si>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</si>
  <si>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</si>
  <si>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</si>
  <si>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</si>
  <si>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</si>
  <si>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</si>
  <si>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</si>
  <si>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</si>
  <si>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</si>
  <si>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</si>
  <si>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</si>
  <si>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</si>
  <si>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</si>
  <si>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</si>
  <si>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</si>
  <si>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</si>
  <si>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</si>
  <si>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</si>
  <si>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</si>
  <si>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</si>
  <si>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</si>
  <si>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</si>
  <si>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</si>
  <si>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</si>
  <si>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</si>
  <si>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</si>
  <si>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</si>
  <si>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</si>
  <si>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</si>
  <si>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</si>
  <si>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</si>
  <si>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</si>
  <si>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</si>
  <si>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</si>
  <si>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</si>
  <si>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</si>
  <si>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</si>
  <si>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</si>
  <si>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</si>
  <si>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</si>
  <si>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</si>
  <si>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</si>
  <si>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</si>
  <si>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</si>
  <si>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</si>
  <si>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</si>
  <si>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</si>
  <si>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</si>
  <si>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</si>
  <si>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</si>
  <si>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</si>
  <si>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</si>
  <si>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</si>
  <si>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</si>
  <si>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</si>
  <si>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</si>
  <si>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</si>
  <si>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</si>
  <si>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</si>
  <si>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</si>
  <si>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</si>
  <si>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</si>
  <si>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</si>
  <si>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</si>
  <si>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</si>
  <si>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</si>
  <si>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</si>
  <si>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</si>
  <si>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</si>
  <si>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</si>
  <si>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</si>
  <si>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</si>
  <si>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</si>
  <si>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</si>
  <si>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</si>
  <si>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</si>
  <si>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</si>
  <si>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</si>
  <si>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</si>
  <si>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</si>
  <si>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</si>
  <si>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</si>
  <si>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</si>
  <si>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</si>
  <si>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</si>
  <si>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</si>
  <si>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</si>
  <si>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</si>
  <si>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</si>
  <si>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</si>
  <si>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</si>
  <si>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</si>
  <si>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</si>
  <si>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</si>
  <si>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</si>
  <si>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</si>
  <si>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</si>
  <si>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</si>
  <si>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</si>
  <si>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</si>
  <si>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</si>
  <si>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</si>
  <si>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</si>
  <si>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</si>
  <si>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</si>
  <si>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</si>
  <si>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</si>
  <si>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</si>
  <si>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</si>
  <si>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</si>
  <si>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</si>
  <si>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</si>
  <si>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</si>
  <si>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</si>
  <si>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</si>
  <si>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</si>
  <si>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</si>
  <si>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</si>
  <si>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</si>
  <si>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</si>
  <si>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</si>
  <si>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</si>
  <si>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</si>
  <si>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</si>
  <si>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</si>
  <si>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</si>
  <si>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</si>
  <si>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</si>
  <si>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</si>
  <si>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</si>
  <si>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</si>
  <si>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</si>
  <si>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</si>
  <si>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</si>
  <si>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</si>
  <si>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</si>
  <si>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</si>
  <si>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</si>
  <si>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</si>
  <si>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</si>
  <si>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</si>
  <si>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</si>
  <si>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</si>
  <si>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</si>
  <si>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</si>
  <si>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</si>
  <si>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</si>
  <si>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</si>
  <si>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</si>
  <si>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</si>
  <si>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</si>
  <si>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</si>
  <si>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</si>
  <si>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</si>
  <si>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</si>
  <si>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</si>
  <si>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</si>
  <si>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</si>
  <si>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</si>
  <si>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</si>
  <si>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</si>
  <si>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</si>
  <si>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</si>
  <si>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</si>
  <si>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</si>
  <si>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</si>
  <si>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</si>
  <si>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</si>
  <si>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</si>
  <si>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</si>
  <si>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</si>
  <si>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</si>
  <si>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</si>
  <si>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</si>
  <si>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</si>
  <si>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</si>
  <si>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</si>
  <si>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</si>
  <si>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</si>
  <si>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</si>
  <si>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</si>
  <si>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</si>
  <si>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</si>
  <si>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</si>
  <si>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</si>
  <si>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</si>
  <si>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</si>
  <si>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</si>
  <si>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</si>
  <si>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</si>
  <si>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</si>
  <si>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</si>
  <si>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</si>
  <si>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</si>
  <si>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</si>
  <si>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</si>
  <si>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</si>
  <si>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</si>
  <si>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</si>
  <si>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</si>
  <si>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</si>
  <si>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</si>
  <si>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</si>
  <si>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</si>
  <si>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</si>
  <si>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</si>
  <si>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</si>
  <si>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</si>
  <si>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</si>
  <si>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</si>
  <si>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</si>
  <si>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</si>
  <si>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</si>
  <si>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</si>
  <si>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</si>
  <si>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</si>
  <si>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</si>
  <si>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</si>
  <si>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</si>
  <si>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</si>
  <si>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</si>
  <si>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</si>
  <si>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</si>
  <si>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</si>
  <si>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</si>
  <si>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</si>
  <si>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</si>
  <si>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</si>
  <si>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</si>
  <si>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</si>
  <si>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</si>
  <si>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</si>
  <si>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</si>
  <si>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</si>
  <si>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</si>
  <si>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</si>
  <si>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</si>
  <si>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</si>
  <si>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</si>
  <si>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</si>
  <si>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</si>
  <si>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</si>
  <si>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</si>
  <si>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</si>
  <si>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</si>
  <si>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</si>
  <si>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</si>
  <si>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</si>
  <si>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</si>
  <si>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</si>
  <si>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</si>
  <si>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</si>
  <si>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</si>
  <si>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</si>
  <si>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</si>
  <si>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</si>
  <si>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</si>
  <si>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</si>
  <si>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</si>
  <si>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</si>
  <si>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</si>
  <si>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</si>
  <si>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</si>
  <si>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</si>
  <si>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</si>
  <si>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</si>
  <si>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</si>
  <si>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</si>
  <si>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</si>
  <si>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</si>
  <si>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</si>
  <si>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</si>
  <si>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</si>
  <si>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</si>
  <si>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</si>
  <si>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</si>
  <si>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</si>
  <si>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</si>
  <si>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</si>
  <si>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</si>
  <si>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</si>
  <si>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</si>
  <si>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</si>
  <si>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</si>
  <si>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</si>
  <si>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</si>
  <si>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</si>
  <si>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</si>
  <si>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</si>
  <si>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</si>
  <si>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</si>
  <si>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</si>
  <si>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</si>
  <si>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</si>
  <si>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</si>
  <si>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</si>
  <si>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</si>
  <si>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</si>
  <si>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</si>
  <si>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</si>
  <si>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</si>
  <si>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</si>
  <si>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</si>
  <si>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</si>
  <si>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</si>
  <si>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</si>
  <si>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</si>
  <si>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</si>
  <si>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</si>
  <si>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</si>
  <si>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</si>
  <si>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</si>
  <si>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</si>
  <si>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</si>
  <si>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</si>
  <si>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</si>
  <si>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</si>
  <si>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</si>
  <si>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</si>
  <si>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</si>
  <si>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</si>
  <si>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</si>
  <si>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</si>
  <si>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</si>
  <si>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</si>
  <si>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</si>
  <si>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</si>
  <si>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</si>
  <si>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</si>
  <si>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</si>
  <si>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</si>
  <si>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</si>
  <si>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</si>
  <si>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</si>
  <si>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</si>
  <si>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</si>
  <si>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</si>
  <si>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</si>
  <si>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</si>
  <si>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</si>
  <si>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</si>
  <si>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</si>
  <si>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</si>
  <si>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</si>
  <si>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</si>
  <si>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</si>
  <si>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</si>
  <si>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</si>
  <si>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</si>
  <si>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</si>
  <si>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</si>
  <si>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</si>
  <si>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</si>
  <si>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</si>
  <si>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</si>
  <si>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</si>
  <si>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</si>
  <si>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</si>
  <si>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</si>
  <si>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</si>
  <si>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</si>
  <si>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</si>
  <si>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</si>
  <si>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</si>
  <si>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</si>
  <si>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</si>
  <si>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</si>
  <si>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</si>
  <si>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</si>
  <si>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</si>
  <si>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</si>
  <si>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</si>
  <si>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</si>
  <si>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</si>
  <si>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</si>
  <si>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</si>
  <si>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</si>
  <si>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</si>
  <si>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</si>
  <si>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</si>
  <si>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</si>
  <si>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</si>
  <si>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</si>
  <si>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</si>
  <si>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</si>
  <si>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</si>
  <si>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</si>
  <si>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</si>
  <si>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</si>
  <si>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</si>
  <si>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</si>
  <si>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</si>
  <si>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</si>
  <si>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</si>
  <si>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</si>
  <si>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</si>
  <si>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</si>
  <si>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</si>
  <si>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</si>
  <si>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</si>
  <si>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</si>
  <si>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</si>
  <si>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</si>
  <si>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</si>
  <si>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</si>
  <si>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</si>
  <si>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</si>
  <si>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</si>
  <si>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</si>
  <si>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</si>
  <si>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</si>
  <si>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</si>
  <si>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</si>
  <si>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</si>
  <si>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</si>
  <si>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</si>
  <si>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</si>
  <si>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</si>
  <si>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</si>
  <si>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</si>
  <si>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</si>
  <si>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</si>
  <si>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</si>
  <si>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</si>
  <si>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</si>
  <si>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</si>
  <si>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</si>
  <si>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</si>
  <si>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</si>
  <si>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</si>
  <si>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</si>
  <si>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</si>
  <si>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</si>
  <si>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</si>
  <si>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</si>
  <si>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</si>
  <si>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</si>
  <si>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</si>
  <si>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</si>
  <si>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</si>
  <si>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</si>
  <si>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</si>
  <si>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</si>
  <si>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</si>
  <si>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</si>
  <si>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</si>
  <si>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</si>
  <si>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</si>
  <si>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</si>
  <si>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</si>
  <si>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</si>
  <si>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</si>
  <si>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</si>
  <si>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</si>
  <si>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</si>
  <si>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</si>
  <si>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</si>
  <si>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</si>
  <si>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</si>
  <si>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</si>
  <si>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</si>
  <si>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</si>
  <si>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</si>
  <si>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</si>
  <si>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</si>
  <si>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</si>
  <si>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</si>
  <si>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</si>
  <si>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</si>
  <si>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</si>
  <si>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</si>
  <si>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</si>
  <si>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</si>
  <si>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</si>
  <si>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</si>
  <si>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</si>
  <si>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</si>
  <si>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</si>
  <si>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</si>
  <si>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</si>
  <si>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</si>
  <si>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</si>
  <si>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</si>
  <si>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</si>
  <si>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</si>
  <si>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</si>
  <si>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</si>
  <si>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</si>
  <si>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</si>
  <si>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</si>
  <si>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</si>
  <si>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</si>
  <si>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</si>
  <si>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</si>
  <si>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</si>
  <si>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</si>
  <si>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</si>
  <si>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</si>
  <si>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</si>
  <si>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</si>
  <si>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</si>
  <si>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</si>
  <si>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</si>
  <si>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</si>
  <si>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</si>
  <si>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</si>
  <si>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</si>
  <si>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</si>
  <si>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</si>
  <si>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</si>
  <si>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</si>
  <si>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</si>
  <si>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</si>
  <si>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</si>
  <si>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</si>
  <si>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</si>
  <si>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</si>
  <si>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</si>
  <si>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</si>
  <si>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</si>
  <si>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</si>
  <si>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</si>
  <si>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</si>
  <si>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</si>
  <si>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</si>
  <si>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</si>
  <si>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</si>
  <si>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</si>
  <si>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</si>
  <si>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</si>
  <si>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</si>
  <si>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</si>
  <si>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</si>
  <si>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</si>
  <si>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</si>
  <si>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</si>
  <si>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</si>
  <si>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</si>
  <si>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</si>
  <si>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</si>
  <si>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</si>
  <si>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</si>
  <si>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</si>
  <si>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</si>
  <si>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</si>
  <si>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</si>
  <si>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</si>
  <si>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</si>
  <si>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</si>
  <si>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</si>
  <si>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</si>
  <si>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</si>
  <si>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</si>
  <si>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</si>
  <si>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</si>
  <si>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</si>
  <si>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</si>
  <si>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</si>
  <si>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</si>
  <si>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</si>
  <si>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</si>
  <si>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</si>
  <si>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</si>
  <si>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</si>
  <si>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</si>
  <si>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</si>
  <si>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</si>
  <si>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</si>
  <si>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</si>
  <si>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</si>
  <si>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</si>
  <si>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</si>
  <si>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</si>
  <si>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</si>
  <si>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</si>
  <si>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</si>
  <si>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</si>
  <si>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</si>
  <si>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</si>
  <si>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</si>
  <si>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</si>
  <si>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</si>
  <si>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</si>
  <si>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</si>
  <si>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</si>
  <si>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</si>
  <si>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</si>
  <si>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</si>
  <si>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</si>
  <si>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</si>
  <si>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</si>
  <si>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</si>
  <si>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</si>
  <si>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</si>
  <si>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</si>
  <si>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</si>
  <si>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</si>
  <si>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</si>
  <si>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</si>
  <si>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</si>
  <si>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</si>
  <si>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</si>
  <si>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</si>
  <si>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</si>
  <si>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</si>
  <si>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</si>
  <si>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</si>
  <si>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</si>
  <si>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</si>
  <si>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</si>
  <si>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</si>
  <si>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</si>
  <si>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</si>
  <si>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</si>
  <si>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</si>
  <si>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</si>
  <si>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</si>
  <si>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</si>
  <si>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</si>
  <si>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</si>
  <si>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</si>
  <si>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</si>
  <si>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</si>
  <si>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</si>
  <si>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</si>
  <si>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</si>
  <si>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</si>
  <si>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</si>
  <si>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</si>
  <si>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</si>
  <si>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</si>
  <si>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</si>
  <si>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</si>
  <si>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</si>
  <si>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</si>
  <si>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</si>
  <si>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</si>
  <si>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</si>
  <si>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</si>
  <si>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</si>
  <si>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</si>
  <si>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</si>
  <si>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</si>
  <si>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</si>
  <si>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</si>
  <si>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</si>
  <si>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</si>
  <si>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</si>
  <si>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</si>
  <si>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</si>
  <si>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</si>
  <si>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</si>
  <si>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</si>
  <si>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</si>
  <si>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</si>
  <si>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</si>
  <si>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</si>
  <si>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</si>
  <si>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</si>
  <si>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</si>
  <si>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</si>
  <si>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</si>
  <si>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</si>
  <si>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</si>
  <si>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</si>
  <si>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</si>
  <si>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</si>
  <si>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</si>
  <si>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</si>
  <si>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</si>
  <si>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</si>
  <si>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</si>
  <si>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</si>
  <si>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</si>
  <si>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</si>
  <si>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</si>
  <si>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</si>
  <si>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</si>
  <si>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</si>
  <si>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</si>
  <si>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</si>
  <si>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</si>
  <si>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</si>
  <si>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</si>
  <si>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</si>
  <si>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</si>
  <si>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</si>
  <si>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</si>
  <si>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</si>
  <si>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</si>
  <si>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</si>
  <si>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</si>
  <si>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</si>
  <si>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</si>
  <si>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</si>
  <si>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</si>
  <si>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</si>
  <si>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</si>
  <si>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</si>
  <si>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</si>
  <si>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</si>
  <si>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</si>
  <si>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</si>
  <si>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</si>
  <si>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</si>
  <si>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</si>
  <si>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</si>
  <si>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</si>
  <si>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</si>
  <si>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</si>
  <si>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</si>
  <si>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</si>
  <si>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</si>
  <si>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</si>
  <si>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</si>
  <si>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</si>
  <si>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</si>
  <si>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</si>
  <si>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</si>
  <si>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</si>
  <si>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</si>
  <si>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</si>
  <si>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</si>
  <si>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</si>
  <si>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</si>
  <si>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</si>
  <si>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</si>
  <si>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</si>
  <si>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</si>
  <si>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</si>
  <si>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</si>
  <si>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</si>
  <si>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</si>
  <si>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</si>
  <si>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</si>
  <si>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</si>
  <si>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</si>
  <si>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</si>
  <si>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</si>
  <si>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</si>
  <si>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</si>
  <si>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</si>
  <si>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</si>
  <si>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</si>
  <si>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</si>
  <si>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</si>
  <si>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</si>
  <si>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</si>
  <si>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</si>
  <si>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</si>
  <si>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</si>
  <si>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</si>
  <si>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</si>
  <si>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</si>
  <si>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</si>
  <si>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</si>
  <si>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</si>
  <si>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</si>
  <si>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</si>
  <si>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</si>
  <si>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</si>
  <si>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</si>
  <si>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</si>
  <si>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</si>
  <si>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</si>
  <si>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</si>
  <si>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</si>
  <si>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</si>
  <si>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</si>
  <si>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</si>
  <si>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</si>
  <si>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</si>
  <si>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</si>
  <si>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</si>
  <si>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</si>
  <si>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</si>
  <si>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</si>
  <si>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</si>
  <si>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</si>
  <si>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</si>
  <si>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</si>
  <si>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</si>
  <si>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</si>
  <si>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</si>
  <si>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</si>
  <si>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</si>
  <si>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</si>
  <si>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</si>
  <si>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</si>
  <si>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</si>
  <si>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</si>
  <si>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</si>
  <si>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</si>
  <si>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</si>
  <si>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</si>
  <si>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</si>
  <si>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</si>
  <si>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</si>
  <si>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</si>
  <si>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</si>
  <si>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</si>
  <si>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</si>
  <si>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</si>
  <si>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</si>
  <si>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</si>
  <si>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</si>
  <si>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</si>
  <si>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</si>
  <si>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</si>
  <si>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</si>
  <si>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</si>
  <si>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</si>
  <si>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</si>
  <si>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</si>
  <si>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</si>
  <si>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</si>
  <si>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</si>
  <si>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</si>
  <si>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</si>
  <si>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</si>
  <si>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</si>
  <si>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</si>
  <si>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</si>
  <si>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</si>
  <si>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</si>
  <si>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</si>
  <si>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</si>
  <si>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</si>
  <si>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</si>
  <si>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</si>
  <si>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</si>
  <si>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</si>
  <si>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</si>
  <si>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</si>
  <si>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</si>
  <si>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</si>
  <si>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</si>
  <si>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</si>
  <si>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</si>
  <si>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</si>
  <si>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</si>
  <si>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</si>
  <si>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</si>
  <si>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</si>
  <si>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</si>
  <si>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</si>
  <si>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</si>
  <si>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</si>
  <si>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</si>
  <si>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</si>
  <si>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</si>
  <si>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</si>
  <si>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</si>
  <si>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</si>
  <si>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</si>
  <si>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</si>
  <si>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</si>
  <si>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</si>
  <si>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</si>
  <si>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</si>
  <si>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</si>
  <si>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</si>
  <si>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</si>
  <si>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</si>
  <si>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</si>
  <si>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</si>
  <si>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</si>
  <si>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</si>
  <si>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</si>
  <si>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</si>
  <si>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</si>
  <si>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</si>
  <si>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</si>
  <si>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</si>
  <si>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</si>
  <si>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</si>
  <si>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</si>
  <si>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</si>
  <si>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</si>
  <si>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</si>
  <si>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</si>
  <si>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</si>
  <si>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</si>
  <si>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</si>
  <si>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</si>
  <si>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</si>
  <si>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</si>
  <si>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</si>
  <si>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</si>
  <si>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</si>
  <si>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</si>
  <si>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</si>
  <si>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</si>
  <si>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</si>
  <si>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</si>
  <si>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</si>
  <si>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</si>
  <si>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</si>
  <si>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</si>
  <si>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</si>
  <si>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</si>
  <si>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</si>
  <si>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</si>
  <si>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</si>
  <si>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</si>
  <si>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</si>
  <si>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</si>
  <si>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</si>
  <si>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</si>
  <si>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</si>
  <si>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</si>
  <si>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</si>
  <si>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</si>
  <si>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</si>
  <si>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</si>
  <si>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</si>
  <si>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</si>
  <si>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</si>
  <si>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</si>
  <si>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</si>
  <si>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</si>
  <si>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</si>
  <si>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</si>
  <si>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</si>
  <si>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</si>
  <si>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</si>
  <si>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</si>
  <si>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</si>
  <si>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</si>
  <si>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</si>
  <si>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</si>
  <si>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</si>
  <si>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</si>
  <si>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</si>
  <si>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</si>
  <si>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</si>
  <si>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</si>
  <si>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</si>
  <si>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</si>
  <si>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</si>
  <si>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</si>
  <si>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</si>
  <si>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</si>
  <si>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</si>
  <si>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</si>
  <si>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</si>
  <si>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</si>
  <si>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</si>
  <si>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</si>
  <si>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</si>
  <si>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</si>
  <si>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</si>
  <si>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</si>
  <si>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</si>
  <si>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</si>
  <si>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</si>
  <si>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</si>
  <si>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</si>
  <si>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</si>
  <si>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</si>
  <si>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</si>
  <si>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</si>
  <si>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</si>
  <si>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</si>
  <si>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</si>
  <si>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</si>
  <si>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</si>
  <si>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</si>
  <si>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</si>
  <si>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</si>
  <si>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</si>
  <si>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</si>
  <si>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</si>
  <si>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</si>
  <si>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</si>
  <si>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</si>
  <si>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</si>
  <si>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</si>
  <si>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</si>
  <si>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</si>
  <si>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</si>
  <si>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</si>
  <si>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</si>
  <si>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</si>
  <si>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</si>
  <si>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</si>
  <si>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</si>
  <si>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</si>
  <si>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</si>
  <si>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</si>
  <si>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</si>
  <si>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</si>
  <si>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</si>
  <si>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</si>
  <si>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</si>
  <si>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</si>
  <si>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</si>
  <si>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</si>
  <si>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</si>
  <si>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</si>
  <si>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</si>
  <si>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</si>
  <si>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</si>
  <si>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</si>
  <si>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</si>
  <si>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</si>
  <si>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</si>
  <si>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</si>
  <si>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</si>
  <si>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</si>
  <si>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</si>
  <si>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</si>
  <si>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</si>
  <si>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</si>
  <si>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</si>
  <si>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</si>
  <si>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</si>
  <si>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</si>
  <si>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</si>
  <si>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</si>
  <si>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</si>
  <si>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</si>
  <si>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</si>
  <si>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</si>
  <si>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</si>
  <si>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</si>
  <si>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</si>
  <si>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</si>
  <si>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</si>
  <si>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</si>
  <si>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</si>
  <si>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</si>
  <si>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</si>
  <si>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</si>
  <si>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</si>
  <si>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</si>
  <si>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</si>
  <si>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</si>
  <si>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</si>
  <si>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</si>
  <si>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</si>
  <si>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</si>
  <si>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</si>
  <si>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</si>
  <si>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</si>
  <si>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</si>
  <si>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</si>
  <si>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</si>
  <si>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</si>
  <si>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</si>
  <si>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</si>
  <si>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</si>
  <si>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</si>
  <si>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</si>
  <si>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</si>
  <si>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</si>
  <si>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</si>
  <si>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</si>
  <si>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</si>
  <si>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</si>
  <si>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</si>
  <si>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</si>
  <si>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</si>
  <si>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</si>
  <si>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</si>
  <si>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</si>
  <si>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</si>
  <si>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</si>
  <si>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</si>
  <si>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</si>
  <si>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</si>
  <si>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</si>
  <si>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</si>
  <si>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</si>
  <si>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</si>
  <si>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</si>
  <si>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</si>
  <si>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</si>
  <si>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</si>
  <si>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</si>
  <si>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</si>
  <si>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</si>
  <si>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</si>
  <si>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</si>
  <si>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</si>
  <si>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</si>
  <si>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</si>
  <si>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</si>
  <si>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</si>
  <si>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</si>
  <si>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</si>
  <si>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</si>
  <si>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</si>
  <si>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</si>
  <si>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</si>
  <si>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</si>
  <si>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</si>
  <si>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</si>
  <si>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</si>
  <si>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</si>
  <si>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</si>
  <si>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</si>
  <si>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</si>
  <si>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</si>
  <si>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</si>
  <si>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</si>
  <si>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</si>
  <si>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</si>
  <si>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</si>
  <si>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</si>
  <si>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</si>
  <si>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</si>
  <si>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</si>
  <si>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</si>
  <si>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</si>
  <si>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</si>
  <si>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</si>
  <si>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</si>
  <si>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</si>
  <si>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</si>
  <si>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</si>
  <si>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</si>
  <si>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</si>
  <si>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</si>
  <si>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</si>
  <si>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</si>
  <si>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</si>
  <si>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</si>
  <si>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</si>
  <si>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</si>
  <si>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</si>
  <si>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</si>
  <si>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</si>
  <si>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</si>
  <si>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</si>
  <si>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</si>
  <si>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</si>
  <si>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</si>
  <si>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</si>
  <si>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</si>
  <si>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</si>
  <si>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</si>
  <si>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</si>
  <si>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</si>
  <si>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</si>
  <si>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</si>
  <si>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</si>
  <si>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</si>
  <si>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</si>
  <si>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</si>
  <si>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</si>
  <si>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</si>
  <si>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</si>
  <si>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</si>
  <si>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</si>
  <si>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</si>
  <si>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</si>
  <si>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</si>
  <si>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</si>
  <si>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</si>
  <si>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</si>
  <si>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</si>
  <si>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</si>
  <si>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</si>
  <si>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</si>
  <si>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</si>
  <si>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</si>
  <si>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</si>
  <si>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</si>
  <si>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</si>
  <si>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</si>
  <si>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</si>
  <si>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</si>
  <si>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</si>
  <si>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</si>
  <si>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</si>
  <si>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</si>
  <si>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</si>
  <si>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</si>
  <si>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</si>
  <si>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</si>
  <si>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</si>
  <si>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</si>
  <si>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</si>
  <si>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</si>
  <si>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</si>
  <si>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</si>
  <si>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</si>
  <si>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</si>
  <si>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</si>
  <si>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</si>
  <si>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</si>
  <si>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</si>
  <si>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</si>
  <si>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</si>
  <si>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</si>
  <si>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</si>
  <si>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</si>
  <si>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</si>
  <si>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</si>
  <si>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</si>
  <si>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</si>
  <si>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</si>
  <si>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</si>
  <si>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</si>
  <si>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</si>
  <si>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</si>
  <si>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</si>
  <si>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</si>
  <si>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</si>
  <si>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</si>
  <si>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</si>
  <si>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</si>
  <si>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</si>
  <si>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</si>
  <si>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</si>
  <si>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</si>
  <si>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</si>
  <si>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</si>
  <si>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</si>
  <si>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</si>
  <si>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</si>
  <si>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</si>
  <si>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</si>
  <si>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</si>
  <si>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</si>
  <si>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</si>
  <si>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</si>
  <si>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</si>
  <si>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</si>
  <si>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</si>
  <si>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</si>
  <si>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</si>
  <si>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</si>
  <si>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</si>
  <si>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</si>
  <si>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</si>
  <si>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</si>
  <si>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</si>
  <si>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</si>
  <si>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</si>
  <si>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</si>
  <si>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</si>
  <si>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</si>
  <si>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</si>
  <si>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</si>
  <si>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</si>
  <si>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</si>
  <si>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</si>
  <si>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</si>
  <si>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</si>
  <si>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</si>
  <si>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</si>
  <si>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</si>
  <si>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</si>
  <si>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</si>
  <si>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</si>
  <si>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</si>
  <si>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</si>
  <si>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</si>
  <si>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</si>
  <si>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</si>
  <si>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</si>
  <si>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</si>
  <si>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</si>
  <si>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</si>
  <si>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</si>
  <si>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</si>
  <si>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</si>
  <si>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</si>
  <si>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</si>
  <si>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</si>
  <si>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</si>
  <si>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</si>
  <si>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</si>
  <si>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</si>
  <si>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</si>
  <si>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</si>
  <si>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</si>
  <si>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</si>
  <si>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</si>
  <si>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</si>
  <si>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</si>
  <si>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</si>
  <si>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</si>
  <si>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</si>
  <si>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</si>
  <si>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</si>
  <si>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</si>
  <si>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</si>
  <si>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</si>
  <si>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</si>
  <si>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</si>
  <si>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</si>
  <si>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</si>
  <si>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</si>
  <si>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</si>
  <si>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</si>
  <si>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</si>
  <si>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</si>
  <si>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</si>
  <si>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</si>
  <si>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</si>
  <si>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</si>
  <si>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</si>
  <si>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</si>
  <si>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</si>
  <si>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</si>
  <si>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</si>
  <si>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</si>
  <si>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</si>
  <si>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</si>
  <si>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</si>
  <si>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</si>
  <si>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</si>
  <si>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</si>
  <si>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</si>
  <si>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</si>
  <si>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</si>
  <si>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</si>
  <si>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</si>
  <si>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</si>
  <si>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</si>
  <si>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</si>
  <si>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</si>
  <si>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</si>
  <si>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</si>
  <si>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</si>
  <si>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</si>
  <si>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</si>
  <si>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</si>
  <si>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</si>
  <si>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</si>
  <si>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</si>
  <si>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</si>
  <si>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</si>
  <si>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</si>
  <si>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</si>
  <si>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</si>
  <si>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</si>
  <si>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</si>
  <si>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</si>
  <si>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</si>
  <si>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</si>
  <si>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</si>
  <si>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</si>
  <si>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</si>
  <si>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</si>
  <si>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</si>
  <si>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</si>
  <si>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</si>
  <si>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</si>
  <si>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</si>
  <si>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</si>
  <si>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</si>
  <si>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</si>
  <si>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</si>
  <si>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</si>
  <si>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</si>
  <si>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</si>
  <si>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</si>
  <si>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</si>
  <si>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</si>
  <si>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</si>
  <si>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</si>
  <si>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</si>
  <si>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</si>
  <si>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</si>
  <si>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</si>
  <si>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</si>
  <si>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</si>
  <si>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</si>
  <si>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</si>
  <si>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</si>
  <si>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</si>
  <si>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</si>
  <si>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</si>
  <si>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</si>
  <si>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</si>
  <si>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</si>
  <si>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</si>
  <si>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</si>
  <si>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</si>
  <si>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</si>
  <si>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</si>
  <si>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</si>
  <si>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</si>
  <si>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</si>
  <si>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</si>
  <si>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</si>
  <si>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</si>
  <si>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</si>
  <si>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</si>
  <si>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</si>
  <si>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</si>
  <si>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</si>
  <si>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</si>
  <si>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</si>
  <si>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</si>
  <si>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</si>
  <si>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</si>
  <si>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</si>
  <si>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</si>
  <si>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</si>
  <si>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</si>
  <si>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</si>
  <si>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</si>
  <si>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</si>
  <si>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</si>
  <si>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</si>
  <si>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</si>
  <si>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</si>
  <si>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</si>
  <si>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</si>
  <si>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</si>
  <si>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</si>
  <si>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</si>
  <si>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</si>
  <si>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</si>
  <si>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</si>
  <si>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</si>
  <si>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</si>
  <si>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</si>
  <si>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</si>
  <si>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</si>
  <si>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</si>
  <si>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</si>
  <si>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</si>
  <si>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</si>
  <si>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</si>
  <si>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</si>
  <si>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</si>
  <si>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</si>
  <si>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</si>
  <si>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</si>
  <si>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</si>
  <si>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</si>
  <si>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</si>
  <si>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</si>
  <si>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</si>
  <si>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</si>
  <si>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</si>
  <si>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</si>
  <si>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</si>
  <si>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</si>
  <si>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</si>
  <si>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</si>
  <si>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</si>
  <si>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</si>
  <si>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</si>
  <si>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</si>
  <si>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</si>
  <si>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</si>
  <si>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</si>
  <si>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</si>
  <si>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</si>
  <si>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</si>
  <si>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</si>
  <si>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</si>
  <si>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</si>
  <si>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</si>
  <si>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</si>
  <si>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</si>
  <si>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</si>
  <si>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</si>
  <si>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</si>
  <si>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</si>
  <si>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</si>
  <si>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</si>
  <si>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</si>
  <si>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</si>
  <si>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</si>
  <si>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</si>
  <si>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</si>
  <si>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</si>
  <si>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</si>
  <si>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</si>
  <si>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</si>
  <si>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</si>
  <si>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</si>
  <si>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</si>
  <si>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</si>
  <si>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</si>
  <si>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</si>
  <si>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</si>
  <si>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</si>
  <si>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</si>
  <si>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</si>
  <si>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</si>
  <si>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</si>
  <si>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</si>
  <si>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</si>
  <si>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</si>
  <si>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</si>
  <si>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</si>
  <si>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</si>
  <si>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</si>
  <si>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</si>
  <si>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</si>
  <si>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</si>
  <si>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</si>
  <si>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</si>
  <si>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</si>
  <si>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</si>
  <si>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</si>
  <si>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</si>
  <si>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</si>
  <si>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</si>
  <si>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</si>
  <si>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</si>
  <si>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</si>
  <si>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</si>
  <si>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</si>
  <si>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</si>
  <si>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</si>
  <si>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</si>
  <si>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</si>
  <si>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</si>
  <si>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</si>
  <si>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</si>
  <si>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</si>
  <si>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</si>
  <si>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</si>
  <si>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</si>
  <si>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</si>
  <si>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</si>
  <si>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</si>
  <si>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</si>
  <si>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</si>
  <si>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</si>
  <si>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</si>
  <si>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</si>
  <si>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</si>
  <si>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</si>
  <si>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</si>
  <si>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</si>
  <si>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</si>
  <si>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</si>
  <si>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</si>
  <si>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</si>
  <si>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</si>
  <si>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</si>
  <si>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</si>
  <si>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</si>
  <si>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</si>
  <si>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</si>
  <si>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</si>
  <si>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</si>
  <si>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</si>
  <si>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</si>
  <si>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</si>
  <si>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</si>
  <si>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</si>
  <si>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</si>
  <si>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</si>
  <si>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</si>
  <si>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</si>
  <si>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</si>
  <si>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</si>
  <si>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</si>
  <si>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</si>
  <si>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</si>
  <si>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</si>
  <si>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</si>
  <si>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</si>
  <si>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</si>
  <si>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</si>
  <si>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</si>
  <si>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</si>
  <si>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</si>
  <si>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</si>
  <si>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</si>
  <si>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</si>
  <si>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</si>
  <si>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</si>
  <si>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</si>
  <si>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</si>
  <si>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</si>
  <si>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</si>
  <si>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</si>
  <si>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</si>
  <si>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</si>
  <si>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</si>
  <si>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</si>
  <si>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</si>
  <si>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</si>
  <si>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</si>
  <si>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</si>
  <si>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</si>
  <si>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</si>
  <si>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</si>
  <si>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</si>
  <si>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</si>
  <si>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</si>
  <si>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</si>
  <si>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</si>
  <si>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</si>
  <si>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</si>
  <si>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</si>
  <si>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</si>
  <si>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</si>
  <si>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</si>
  <si>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</si>
  <si>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</si>
  <si>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</si>
  <si>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</si>
  <si>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</si>
  <si>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</si>
  <si>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</si>
  <si>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</si>
  <si>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</si>
  <si>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</si>
  <si>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</si>
  <si>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</si>
  <si>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</si>
  <si>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</si>
  <si>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</si>
  <si>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</si>
  <si>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</si>
  <si>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</si>
  <si>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</si>
  <si>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</si>
  <si>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</si>
  <si>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</si>
  <si>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</si>
  <si>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</si>
  <si>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</si>
  <si>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</si>
  <si>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</si>
  <si>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</si>
  <si>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</si>
  <si>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</si>
  <si>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</si>
  <si>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</si>
  <si>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</si>
  <si>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</si>
  <si>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</si>
  <si>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</si>
  <si>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</si>
  <si>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</si>
  <si>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</si>
  <si>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</si>
  <si>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</si>
  <si>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</si>
  <si>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</si>
  <si>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</si>
  <si>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</si>
  <si>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</si>
  <si>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</si>
  <si>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</si>
  <si>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</si>
  <si>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</si>
  <si>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</si>
  <si>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</si>
  <si>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</si>
  <si>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</si>
  <si>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</si>
  <si>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</si>
  <si>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</si>
  <si>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</si>
  <si>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</si>
  <si>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</si>
  <si>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</si>
  <si>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</si>
  <si>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</si>
  <si>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</si>
  <si>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</si>
  <si>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</si>
  <si>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</si>
  <si>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</si>
  <si>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</si>
  <si>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</si>
  <si>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</si>
  <si>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</si>
  <si>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</si>
  <si>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</si>
  <si>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</si>
  <si>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</si>
  <si>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</si>
  <si>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</si>
  <si>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</si>
  <si>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</si>
  <si>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</si>
  <si>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</si>
  <si>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</si>
  <si>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</si>
  <si>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</si>
  <si>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</si>
  <si>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</si>
  <si>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</si>
  <si>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</si>
  <si>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</si>
  <si>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</si>
  <si>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</si>
  <si>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</si>
  <si>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</si>
  <si>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</si>
  <si>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</si>
  <si>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</si>
  <si>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</si>
  <si>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</si>
  <si>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</si>
  <si>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</si>
  <si>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</si>
  <si>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</si>
  <si>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</si>
  <si>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</si>
  <si>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</si>
  <si>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</si>
  <si>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</si>
  <si>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</si>
  <si>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</si>
  <si>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</si>
  <si>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</si>
  <si>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</si>
  <si>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</si>
  <si>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</si>
  <si>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</si>
  <si>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</si>
  <si>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</si>
  <si>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</si>
  <si>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</si>
  <si>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</si>
  <si>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</si>
  <si>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</si>
  <si>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</si>
  <si>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</si>
  <si>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</si>
  <si>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</si>
  <si>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</si>
  <si>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</si>
  <si>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</si>
  <si>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</si>
  <si>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</si>
  <si>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</si>
  <si>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</si>
  <si>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</si>
  <si>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</si>
  <si>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</si>
  <si>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</si>
  <si>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</si>
  <si>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</si>
  <si>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</si>
  <si>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</si>
  <si>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</si>
  <si>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</si>
  <si>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</si>
  <si>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</si>
  <si>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</si>
  <si>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</si>
  <si>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</si>
  <si>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</si>
  <si>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</si>
  <si>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</si>
  <si>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</si>
  <si>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</si>
  <si>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</si>
  <si>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</si>
  <si>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</si>
  <si>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</si>
  <si>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</si>
  <si>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</si>
  <si>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</si>
  <si>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</si>
  <si>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</si>
  <si>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</si>
  <si>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</si>
  <si>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</si>
  <si>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</si>
  <si>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</si>
  <si>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</si>
  <si>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</si>
  <si>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</si>
  <si>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</si>
  <si>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</si>
  <si>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</si>
  <si>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</si>
  <si>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</si>
  <si>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</si>
  <si>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</si>
  <si>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</si>
  <si>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</si>
  <si>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</si>
  <si>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</si>
  <si>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</si>
  <si>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</si>
  <si>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</si>
  <si>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</si>
  <si>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</si>
  <si>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</si>
  <si>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</si>
  <si>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</si>
  <si>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</si>
  <si>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</si>
  <si>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</si>
  <si>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</si>
  <si>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</si>
  <si>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</si>
  <si>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</si>
  <si>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</si>
  <si>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</si>
  <si>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</si>
  <si>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</si>
  <si>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</si>
  <si>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</si>
  <si>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</si>
  <si>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</si>
  <si>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</si>
  <si>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</si>
  <si>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</si>
  <si>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</si>
  <si>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</si>
  <si>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</si>
  <si>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</si>
  <si>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</si>
  <si>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</si>
  <si>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</si>
  <si>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</si>
  <si>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</si>
  <si>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</si>
  <si>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</si>
  <si>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</si>
  <si>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</si>
  <si>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</si>
  <si>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</si>
  <si>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</si>
  <si>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</si>
  <si>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</si>
  <si>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</si>
  <si>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</si>
  <si>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</si>
  <si>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</si>
  <si>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</si>
  <si>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</si>
  <si>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</si>
  <si>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</si>
  <si>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</si>
  <si>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</si>
  <si>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</si>
  <si>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</si>
  <si>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</si>
  <si>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</si>
  <si>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</si>
  <si>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</si>
  <si>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</si>
  <si>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</si>
  <si>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</si>
  <si>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</si>
  <si>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</si>
  <si>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</si>
  <si>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</si>
  <si>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</si>
  <si>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</si>
  <si>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</si>
  <si>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</si>
  <si>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</si>
  <si>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</si>
  <si>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</si>
  <si>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</si>
  <si>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</si>
  <si>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</si>
  <si>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</si>
  <si>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</si>
  <si>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</si>
  <si>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</si>
  <si>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</si>
  <si>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</si>
  <si>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</si>
  <si>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</si>
  <si>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</si>
  <si>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</si>
  <si>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</si>
  <si>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</si>
  <si>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</si>
  <si>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</si>
  <si>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</si>
  <si>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</si>
  <si>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</si>
  <si>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</si>
  <si>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</si>
  <si>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</si>
  <si>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</si>
  <si>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</si>
  <si>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</si>
  <si>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</si>
  <si>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</si>
  <si>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</si>
  <si>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</si>
  <si>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</si>
  <si>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</si>
  <si>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</si>
  <si>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</si>
  <si>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</si>
  <si>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</si>
  <si>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</si>
  <si>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</si>
  <si>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</si>
  <si>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</si>
  <si>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</si>
  <si>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</si>
  <si>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</si>
  <si>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</si>
  <si>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</si>
  <si>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</si>
  <si>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</si>
  <si>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</si>
  <si>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</si>
  <si>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</si>
  <si>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</si>
  <si>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</si>
  <si>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</si>
  <si>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</si>
  <si>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</si>
  <si>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</si>
  <si>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</si>
  <si>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</si>
  <si>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</si>
  <si>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</si>
  <si>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</si>
  <si>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</si>
  <si>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</si>
  <si>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</si>
  <si>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</si>
  <si>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</si>
  <si>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</si>
  <si>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</si>
  <si>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</si>
  <si>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</si>
  <si>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</si>
  <si>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</si>
  <si>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</si>
  <si>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</si>
  <si>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</si>
  <si>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</si>
  <si>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</si>
  <si>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</si>
  <si>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</si>
  <si>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</si>
  <si>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</si>
  <si>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</si>
  <si>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</si>
  <si>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</si>
  <si>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</si>
  <si>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</si>
  <si>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</si>
  <si>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</si>
  <si>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</si>
  <si>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</si>
  <si>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</si>
  <si>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</si>
  <si>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</si>
  <si>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</si>
  <si>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</si>
  <si>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</si>
  <si>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</si>
  <si>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</si>
  <si>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</si>
  <si>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</si>
  <si>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</si>
  <si>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</si>
  <si>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</si>
  <si>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</si>
  <si>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</si>
  <si>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</si>
  <si>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</si>
  <si>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</si>
  <si>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</si>
  <si>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</si>
  <si>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</si>
  <si>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</si>
  <si>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</si>
  <si>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</si>
  <si>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</si>
  <si>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FUTUROS INNOVADORES</t>
  </si>
  <si>
    <t>FUNDACIÓN SOCIAL E INTEGRAL SOFIA</t>
  </si>
  <si>
    <t>04-2015</t>
  </si>
  <si>
    <t>GOBERNACIÓN DE ANTIOQUIA</t>
  </si>
  <si>
    <t>4600004997</t>
  </si>
  <si>
    <t>007-2018</t>
  </si>
  <si>
    <t>001-2019</t>
  </si>
  <si>
    <t>INSTITUTO COLOMBIANO DE BIENESTAR FAMILIAR</t>
  </si>
  <si>
    <t>346-2015</t>
  </si>
  <si>
    <t>487-2016</t>
  </si>
  <si>
    <t>1068-2016</t>
  </si>
  <si>
    <t>1321-2016</t>
  </si>
  <si>
    <t>1162-2016</t>
  </si>
  <si>
    <t>0936-2018</t>
  </si>
  <si>
    <t>0453-2018</t>
  </si>
  <si>
    <t>0692-2019</t>
  </si>
  <si>
    <t>451-2020</t>
  </si>
  <si>
    <t>452-2020</t>
  </si>
  <si>
    <t>453-2020</t>
  </si>
  <si>
    <t>454-2020</t>
  </si>
  <si>
    <t>489-2020</t>
  </si>
  <si>
    <t>FUNDACIÓN PARA EL DESARROLLO ECONÓMICO - FDE</t>
  </si>
  <si>
    <t>CDA-201911-01</t>
  </si>
  <si>
    <t>CDA-201911-02</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</si>
  <si>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</si>
  <si>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</si>
  <si>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</si>
  <si>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</si>
  <si>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</si>
  <si>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</si>
  <si>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</si>
  <si>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</si>
  <si>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</si>
  <si>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ICBF, en armonía con la política de estado para el desarrollo integral a la primera infancia de Cero a Siempre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</si>
  <si>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</si>
  <si>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</si>
  <si>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</si>
  <si>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</si>
  <si>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295-2020</t>
  </si>
  <si>
    <t>305-2020</t>
  </si>
  <si>
    <t>785-2020</t>
  </si>
  <si>
    <t>792-2020</t>
  </si>
  <si>
    <t>793-2020</t>
  </si>
  <si>
    <t>794-2020</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</si>
  <si>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</si>
  <si>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</si>
  <si>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</si>
  <si>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</si>
  <si>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</si>
  <si>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</si>
  <si>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</si>
  <si>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</si>
  <si>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</si>
  <si>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</si>
  <si>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395</t>
  </si>
  <si>
    <t>480</t>
  </si>
  <si>
    <t>471</t>
  </si>
  <si>
    <t>1076</t>
  </si>
  <si>
    <t>465</t>
  </si>
  <si>
    <t>0283</t>
  </si>
  <si>
    <t>357</t>
  </si>
  <si>
    <t>BIBLIOTECA DISTRITAL DE BUENAVENTURA FIDEL ORDONEZ SANTOS</t>
  </si>
  <si>
    <t>ALCALDIA DISTRITAL DE BUENAVENTURA</t>
  </si>
  <si>
    <t>20133652-024</t>
  </si>
  <si>
    <t>INSTITUTO PABLO V</t>
  </si>
  <si>
    <t>002-2012</t>
  </si>
  <si>
    <t>588</t>
  </si>
  <si>
    <t>589</t>
  </si>
  <si>
    <t>415</t>
  </si>
  <si>
    <t>1072</t>
  </si>
  <si>
    <t>1232</t>
  </si>
  <si>
    <t>425</t>
  </si>
  <si>
    <t>499</t>
  </si>
  <si>
    <t>ASOCIACION PARA EL EMPRENDIMIENTO SOCIAL SOSTENIBLE</t>
  </si>
  <si>
    <t>ESS-2019-2810</t>
  </si>
  <si>
    <t>ESS-2019-2020</t>
  </si>
  <si>
    <t>APOYAR INICIATIVAS DE DE LAS COMUNIDADES INDIGENAS, NEGRAS Y AFROCOLOMBIANA, PALENQUERA, RAIZALES Y RON PARA FORTALECER PRACTICAS DE MEDICINA TRADICIONAL DE LAS COMUNIDADES.</t>
  </si>
  <si>
    <t>PRESTAR EL SERVICIO DE ATENCION EDUCACION INICIAL Y CUIDADO A NIÑAS Y NIÑOS MENORES DE 5 AÑOS O HASTA SU INGRESO AL GRADO DE TRANSICION CON EL FIN DE PROMOVER EL DESARROLLO INTEGRAL DE LA PRIMERA INFANCIA CON CALIDAD DE CONFORMIDAD CON LOS LINEAMIENTOS MANUAL OPERATIVO LAS DIRECTRICES, PARAMETROS Y ESTADARES ESTABLECIDOS POR EL ICBF EN EL MARCO DE LA ESTRATEGIA DE ATENCION INTEGRAL DE CERO A SIEMPRE.</t>
  </si>
  <si>
    <t>PRESTAR EL SERVICIO DE ATENCION EDUCACION INICIAL Y CUIDADO A NIÑAS Y NIÑOS MENORES DE 5 AÑOS O HASTA SU INGRESO AL GRADO DE TRANSICION CON EL FIN DE PROMOVER EL DESARROLLO INTEGRAL DE LA PRIMERA INFANCIA CON CALIDAD DE CONFORMIDAD CON LOS LINEAMIENTOS MA</t>
  </si>
  <si>
    <t>BRINDAR FORMACION INTEGRAL A LOS NIÑOS Y NIÑAS DE 0 A 17 AÑOS, EN EL MARCO DE LA EDUCACION INICIAL, LA CATEDRA DE ESTUDIOS AFROCOLOMBIANOS Y LAS HERRAMIENTAS PEDAGOGICAS EN RESOLUCION DE CONFLICTOS Y CULTURA DE PAZ</t>
  </si>
  <si>
    <t>REALIZACION DE CENSO DE VIVIENDAS EN ZONAS DE ALTO RIESGO EN LA ZONA URBANA DEL DISTRITO DE BUENAVENTURA - COMUNAS 7,8 Y 9.</t>
  </si>
  <si>
    <t>BRINDAR FORMACION INTEGRAL A NIÑOS Y NIÑAS DE 0 A 10 AÑOS EN EL MARCO DE LA EDUCACION INICIAL, LA CATEDRA DE ESTUDIOS AFROCOLOMBIANOS Y LAS HERRAMIENTAS PEDAGOGICAS EN RESOLUCION DE CONFLICTOS Y CULTURA DE PAZ</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</si>
  <si>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 LOS MUNICIPIOS DE JAMUNDÍ, CALI, DAGUA, YUMBO, CARTAGO, ROLDANILLO Y SEVILLA.</t>
  </si>
  <si>
    <t>DESARROLLO DE ESTRATEGIAS PARA LA ATENCIÓN A LA PRIMERA INFANCIA, SU NÚCLEO FAMILIAR CERCANO Y COMUNITARIO, PROMOCIÓN Y FORTALECIMIENTO DE HÁBITOS DE VIDA SALUDABLES, ATENCIÓN PRIMARIA EN SALUD, NUTRICIÓN, DESARROLLO PEDAGÓGICO, EDUCACIÓN SOCIAL Y COMUNITARIA, DE NIÑOS Y NIÑAS MENORES DE SEIS AÑOS, SU FAMILIA Y COMUNIDAD EN ENTORNOS VULNERABLES DEL MUNICIPIO DE BELLO.</t>
  </si>
  <si>
    <t>NILSA RIASCOS TORRES</t>
  </si>
  <si>
    <t>DIAGONAL 6A No. 67 - 27 BARRIO BOLIVAR</t>
  </si>
  <si>
    <t>2437187</t>
  </si>
  <si>
    <t>TUFUNDARENACER@HOTMAIL.COM</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</si>
  <si>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</si>
  <si>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2021-76-76003192020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</si>
</sst>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44193.514225462961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9" t="str">
        <f>HYPERLINK("#Integrante_1!A109","CAPACIDAD RESIDUAL")</f>
        <v>CAPACIDAD RESIDUAL</v>
      </c>
      <c r="F8" s="210"/>
      <c r="G8" s="211"/>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9" t="str">
        <f>HYPERLINK("#Integrante_1!A162","TALENTO HUMANO")</f>
        <v>TALENTO HUMANO</v>
      </c>
      <c r="F9" s="210"/>
      <c r="G9" s="211"/>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9" t="str">
        <f>HYPERLINK("#Integrante_1!F162","INFRAESTRUCTURA")</f>
        <v>INFRAESTRUCTURA</v>
      </c>
      <c r="F10" s="210"/>
      <c r="G10" s="211"/>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900146151</v>
      </c>
      <c r="C20" s="5"/>
      <c r="D20" s="73"/>
      <c r="E20" s="160" t="s">
        <v>2669</v>
      </c>
      <c r="F20" s="194" t="s">
        <v>2681</v>
      </c>
      <c r="G20" s="5"/>
      <c r="H20" s="212"/>
      <c r="I20" s="149" t="s">
        <v>1155</v>
      </c>
      <c r="J20" s="150" t="s">
        <v>1053</v>
      </c>
      <c r="K20" s="151">
        <v>339697390</v>
      </c>
      <c r="L20" s="152"/>
      <c r="M20" s="152">
        <v>44561</v>
      </c>
      <c r="N20" s="135">
        <f>+(M20-L20)/30</f>
        <v>1485.3666666666666</v>
      </c>
      <c r="O20" s="138"/>
      <c r="U20" s="134"/>
      <c r="V20" s="106">
        <f ca="1">NOW()</f>
        <v>44193.514225462961</v>
      </c>
      <c r="W20" s="106">
        <f ca="1">NOW()</f>
        <v>44193.514225462961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c r="J24" s="150"/>
      <c r="K24" s="151"/>
      <c r="L24" s="152"/>
      <c r="M24" s="152"/>
      <c r="N24" s="136">
        <f t="shared" si="1"/>
        <v>0</v>
      </c>
      <c r="O24" s="139"/>
    </row>
    <row r="25" spans="1:23" ht="30" customHeight="1" outlineLevel="1" x14ac:dyDescent="0.25">
      <c r="A25" s="9"/>
      <c r="B25" s="102"/>
      <c r="C25" s="21"/>
      <c r="D25" s="21"/>
      <c r="E25" s="21"/>
      <c r="F25" s="5"/>
      <c r="G25" s="5"/>
      <c r="H25" s="70"/>
      <c r="I25" s="149"/>
      <c r="J25" s="150"/>
      <c r="K25" s="151"/>
      <c r="L25" s="152"/>
      <c r="M25" s="152"/>
      <c r="N25" s="136">
        <f t="shared" si="1"/>
        <v>0</v>
      </c>
      <c r="O25" s="139"/>
    </row>
    <row r="26" spans="1:23" ht="30" customHeight="1" outlineLevel="1" x14ac:dyDescent="0.25">
      <c r="A26" s="9"/>
      <c r="B26" s="102"/>
      <c r="C26" s="21"/>
      <c r="D26" s="21"/>
      <c r="E26" s="21"/>
      <c r="F26" s="5"/>
      <c r="G26" s="5"/>
      <c r="H26" s="70"/>
      <c r="I26" s="149"/>
      <c r="J26" s="150"/>
      <c r="K26" s="151"/>
      <c r="L26" s="152"/>
      <c r="M26" s="152"/>
      <c r="N26" s="136">
        <f t="shared" si="1"/>
        <v>0</v>
      </c>
      <c r="O26" s="139"/>
    </row>
    <row r="27" spans="1:23" ht="30" customHeight="1" outlineLevel="1" x14ac:dyDescent="0.25">
      <c r="A27" s="9"/>
      <c r="B27" s="102"/>
      <c r="C27" s="21"/>
      <c r="D27" s="21"/>
      <c r="E27" s="21"/>
      <c r="F27" s="5"/>
      <c r="G27" s="5"/>
      <c r="H27" s="70"/>
      <c r="I27" s="149"/>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ASOCIACIÓN DE MUJERES ETNICAS COLOMBIANAS</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2682</v>
      </c>
      <c r="C48" s="113" t="s">
        <v>32</v>
      </c>
      <c r="D48" s="111" t="s">
        <v>2683</v>
      </c>
      <c r="E48" s="145">
        <v>42095</v>
      </c>
      <c r="F48" s="145">
        <v>42353</v>
      </c>
      <c r="G48" s="172">
        <f>IF(AND(E48&lt;&gt;"",F48&lt;&gt;""),((F48-E48)/30),"")</f>
        <v>8.6</v>
      </c>
      <c r="H48" s="115" t="s">
        <v>2705</v>
      </c>
      <c r="I48" s="114" t="s">
        <v>516</v>
      </c>
      <c r="J48" s="114" t="s">
        <v>572</v>
      </c>
      <c r="K48" s="117">
        <v>22000000</v>
      </c>
      <c r="L48" s="116" t="s">
        <v>1148</v>
      </c>
      <c r="M48" s="118">
        <v>1</v>
      </c>
      <c r="N48" s="116" t="s">
        <v>27</v>
      </c>
      <c r="O48" s="116" t="s">
        <v>1148</v>
      </c>
      <c r="P48" s="79"/>
    </row>
    <row r="49" spans="1:16" s="6" customFormat="1" ht="24.75" customHeight="1" x14ac:dyDescent="0.25">
      <c r="A49" s="143">
        <v>2</v>
      </c>
      <c r="B49" s="112" t="s">
        <v>2684</v>
      </c>
      <c r="C49" s="113" t="s">
        <v>31</v>
      </c>
      <c r="D49" s="111" t="s">
        <v>2685</v>
      </c>
      <c r="E49" s="145">
        <v>42457</v>
      </c>
      <c r="F49" s="145">
        <v>42735</v>
      </c>
      <c r="G49" s="172">
        <f t="shared" ref="G49:G107" si="2">IF(AND(E49&lt;&gt;"",F49&lt;&gt;""),((F49-E49)/30),"")</f>
        <v>9.2666666666666675</v>
      </c>
      <c r="H49" s="115" t="s">
        <v>2706</v>
      </c>
      <c r="I49" s="114" t="s">
        <v>36</v>
      </c>
      <c r="J49" s="114" t="s">
        <v>51</v>
      </c>
      <c r="K49" s="117">
        <v>2567086193</v>
      </c>
      <c r="L49" s="116" t="s">
        <v>1148</v>
      </c>
      <c r="M49" s="118">
        <v>1</v>
      </c>
      <c r="N49" s="116" t="s">
        <v>27</v>
      </c>
      <c r="O49" s="116" t="s">
        <v>26</v>
      </c>
      <c r="P49" s="79"/>
    </row>
    <row r="50" spans="1:16" s="6" customFormat="1" ht="24.75" customHeight="1" x14ac:dyDescent="0.25">
      <c r="A50" s="143">
        <v>3</v>
      </c>
      <c r="B50" s="112" t="s">
        <v>2684</v>
      </c>
      <c r="C50" s="113" t="s">
        <v>31</v>
      </c>
      <c r="D50" s="111" t="s">
        <v>2685</v>
      </c>
      <c r="E50" s="145">
        <v>42457</v>
      </c>
      <c r="F50" s="145">
        <v>42735</v>
      </c>
      <c r="G50" s="172">
        <f t="shared" si="2"/>
        <v>9.2666666666666675</v>
      </c>
      <c r="H50" s="120" t="s">
        <v>2706</v>
      </c>
      <c r="I50" s="114" t="s">
        <v>36</v>
      </c>
      <c r="J50" s="114" t="s">
        <v>108</v>
      </c>
      <c r="K50" s="117">
        <v>2567086193</v>
      </c>
      <c r="L50" s="116" t="s">
        <v>1148</v>
      </c>
      <c r="M50" s="118">
        <v>1</v>
      </c>
      <c r="N50" s="116" t="s">
        <v>27</v>
      </c>
      <c r="O50" s="116" t="s">
        <v>26</v>
      </c>
      <c r="P50" s="79"/>
    </row>
    <row r="51" spans="1:16" s="6" customFormat="1" ht="24.75" customHeight="1" outlineLevel="1" x14ac:dyDescent="0.25">
      <c r="A51" s="143">
        <v>4</v>
      </c>
      <c r="B51" s="112" t="s">
        <v>2684</v>
      </c>
      <c r="C51" s="113" t="s">
        <v>31</v>
      </c>
      <c r="D51" s="111" t="s">
        <v>2685</v>
      </c>
      <c r="E51" s="145">
        <v>42457</v>
      </c>
      <c r="F51" s="145">
        <v>42735</v>
      </c>
      <c r="G51" s="172">
        <f t="shared" si="2"/>
        <v>9.2666666666666675</v>
      </c>
      <c r="H51" s="115" t="s">
        <v>2706</v>
      </c>
      <c r="I51" s="114" t="s">
        <v>36</v>
      </c>
      <c r="J51" s="114" t="s">
        <v>111</v>
      </c>
      <c r="K51" s="117">
        <v>2567086193</v>
      </c>
      <c r="L51" s="116" t="s">
        <v>1148</v>
      </c>
      <c r="M51" s="118">
        <v>1</v>
      </c>
      <c r="N51" s="116" t="s">
        <v>27</v>
      </c>
      <c r="O51" s="116" t="s">
        <v>26</v>
      </c>
      <c r="P51" s="79"/>
    </row>
    <row r="52" spans="1:16" s="7" customFormat="1" ht="24.75" customHeight="1" outlineLevel="1" x14ac:dyDescent="0.25">
      <c r="A52" s="144">
        <v>5</v>
      </c>
      <c r="B52" s="112" t="s">
        <v>2684</v>
      </c>
      <c r="C52" s="113" t="s">
        <v>31</v>
      </c>
      <c r="D52" s="111" t="s">
        <v>2685</v>
      </c>
      <c r="E52" s="145">
        <v>42457</v>
      </c>
      <c r="F52" s="145">
        <v>42735</v>
      </c>
      <c r="G52" s="172">
        <f t="shared" si="2"/>
        <v>9.2666666666666675</v>
      </c>
      <c r="H52" s="120" t="s">
        <v>2706</v>
      </c>
      <c r="I52" s="114" t="s">
        <v>36</v>
      </c>
      <c r="J52" s="114" t="s">
        <v>131</v>
      </c>
      <c r="K52" s="117">
        <v>2567086193</v>
      </c>
      <c r="L52" s="116" t="s">
        <v>1148</v>
      </c>
      <c r="M52" s="118">
        <v>1</v>
      </c>
      <c r="N52" s="116" t="s">
        <v>27</v>
      </c>
      <c r="O52" s="116" t="s">
        <v>26</v>
      </c>
      <c r="P52" s="80"/>
    </row>
    <row r="53" spans="1:16" s="7" customFormat="1" ht="24.75" customHeight="1" outlineLevel="1" x14ac:dyDescent="0.25">
      <c r="A53" s="144">
        <v>6</v>
      </c>
      <c r="B53" s="112" t="s">
        <v>2684</v>
      </c>
      <c r="C53" s="113" t="s">
        <v>31</v>
      </c>
      <c r="D53" s="111" t="s">
        <v>2685</v>
      </c>
      <c r="E53" s="145">
        <v>42457</v>
      </c>
      <c r="F53" s="145">
        <v>42735</v>
      </c>
      <c r="G53" s="172">
        <f t="shared" si="2"/>
        <v>9.2666666666666675</v>
      </c>
      <c r="H53" s="120" t="s">
        <v>2706</v>
      </c>
      <c r="I53" s="114" t="s">
        <v>36</v>
      </c>
      <c r="J53" s="114" t="s">
        <v>150</v>
      </c>
      <c r="K53" s="117">
        <v>2567086193</v>
      </c>
      <c r="L53" s="116" t="s">
        <v>1148</v>
      </c>
      <c r="M53" s="118">
        <v>1</v>
      </c>
      <c r="N53" s="116" t="s">
        <v>27</v>
      </c>
      <c r="O53" s="116" t="s">
        <v>26</v>
      </c>
      <c r="P53" s="80"/>
    </row>
    <row r="54" spans="1:16" s="7" customFormat="1" ht="24.75" customHeight="1" outlineLevel="1" x14ac:dyDescent="0.25">
      <c r="A54" s="144">
        <v>7</v>
      </c>
      <c r="B54" s="112" t="s">
        <v>2684</v>
      </c>
      <c r="C54" s="113" t="s">
        <v>31</v>
      </c>
      <c r="D54" s="111" t="s">
        <v>2685</v>
      </c>
      <c r="E54" s="145">
        <v>42457</v>
      </c>
      <c r="F54" s="145">
        <v>42735</v>
      </c>
      <c r="G54" s="172">
        <f t="shared" si="2"/>
        <v>9.2666666666666675</v>
      </c>
      <c r="H54" s="115" t="s">
        <v>2706</v>
      </c>
      <c r="I54" s="114" t="s">
        <v>36</v>
      </c>
      <c r="J54" s="114" t="s">
        <v>157</v>
      </c>
      <c r="K54" s="119">
        <v>2567086193</v>
      </c>
      <c r="L54" s="116" t="s">
        <v>1148</v>
      </c>
      <c r="M54" s="118">
        <v>1</v>
      </c>
      <c r="N54" s="116" t="s">
        <v>27</v>
      </c>
      <c r="O54" s="116" t="s">
        <v>26</v>
      </c>
      <c r="P54" s="80"/>
    </row>
    <row r="55" spans="1:16" s="7" customFormat="1" ht="24.75" customHeight="1" outlineLevel="1" x14ac:dyDescent="0.25">
      <c r="A55" s="144">
        <v>8</v>
      </c>
      <c r="B55" s="112" t="s">
        <v>2682</v>
      </c>
      <c r="C55" s="113" t="s">
        <v>32</v>
      </c>
      <c r="D55" s="111" t="s">
        <v>2686</v>
      </c>
      <c r="E55" s="145">
        <v>43115</v>
      </c>
      <c r="F55" s="145">
        <v>43449</v>
      </c>
      <c r="G55" s="172">
        <f t="shared" si="2"/>
        <v>11.133333333333333</v>
      </c>
      <c r="H55" s="115" t="s">
        <v>2705</v>
      </c>
      <c r="I55" s="114" t="s">
        <v>516</v>
      </c>
      <c r="J55" s="114" t="s">
        <v>572</v>
      </c>
      <c r="K55" s="119">
        <v>24000000</v>
      </c>
      <c r="L55" s="116" t="s">
        <v>1148</v>
      </c>
      <c r="M55" s="118">
        <v>1</v>
      </c>
      <c r="N55" s="116" t="s">
        <v>27</v>
      </c>
      <c r="O55" s="116" t="s">
        <v>1148</v>
      </c>
      <c r="P55" s="80"/>
    </row>
    <row r="56" spans="1:16" s="7" customFormat="1" ht="24.75" customHeight="1" outlineLevel="1" x14ac:dyDescent="0.25">
      <c r="A56" s="144">
        <v>9</v>
      </c>
      <c r="B56" s="112" t="s">
        <v>2682</v>
      </c>
      <c r="C56" s="113" t="s">
        <v>32</v>
      </c>
      <c r="D56" s="111" t="s">
        <v>2687</v>
      </c>
      <c r="E56" s="145">
        <v>43539</v>
      </c>
      <c r="F56" s="145">
        <v>43753</v>
      </c>
      <c r="G56" s="172">
        <f t="shared" si="2"/>
        <v>7.1333333333333337</v>
      </c>
      <c r="H56" s="115" t="s">
        <v>2705</v>
      </c>
      <c r="I56" s="114" t="s">
        <v>516</v>
      </c>
      <c r="J56" s="114" t="s">
        <v>572</v>
      </c>
      <c r="K56" s="119">
        <v>15000000</v>
      </c>
      <c r="L56" s="116" t="s">
        <v>1148</v>
      </c>
      <c r="M56" s="118">
        <v>1</v>
      </c>
      <c r="N56" s="116" t="s">
        <v>27</v>
      </c>
      <c r="O56" s="116" t="s">
        <v>1148</v>
      </c>
      <c r="P56" s="80"/>
    </row>
    <row r="57" spans="1:16" s="7" customFormat="1" ht="24.75" customHeight="1" outlineLevel="1" x14ac:dyDescent="0.25">
      <c r="A57" s="144">
        <v>10</v>
      </c>
      <c r="B57" s="64" t="s">
        <v>2688</v>
      </c>
      <c r="C57" s="65" t="s">
        <v>31</v>
      </c>
      <c r="D57" s="63" t="s">
        <v>2689</v>
      </c>
      <c r="E57" s="145">
        <v>42046</v>
      </c>
      <c r="F57" s="145">
        <v>42369</v>
      </c>
      <c r="G57" s="172">
        <f t="shared" si="2"/>
        <v>10.766666666666667</v>
      </c>
      <c r="H57" s="64" t="s">
        <v>2707</v>
      </c>
      <c r="I57" s="63" t="s">
        <v>36</v>
      </c>
      <c r="J57" s="63" t="s">
        <v>50</v>
      </c>
      <c r="K57" s="66">
        <v>509917614</v>
      </c>
      <c r="L57" s="65" t="s">
        <v>1148</v>
      </c>
      <c r="M57" s="67">
        <v>1</v>
      </c>
      <c r="N57" s="65" t="s">
        <v>27</v>
      </c>
      <c r="O57" s="65" t="s">
        <v>26</v>
      </c>
      <c r="P57" s="80"/>
    </row>
    <row r="58" spans="1:16" s="7" customFormat="1" ht="24.75" customHeight="1" outlineLevel="1" x14ac:dyDescent="0.25">
      <c r="A58" s="144">
        <v>11</v>
      </c>
      <c r="B58" s="64" t="s">
        <v>2688</v>
      </c>
      <c r="C58" s="65" t="s">
        <v>31</v>
      </c>
      <c r="D58" s="63" t="s">
        <v>2689</v>
      </c>
      <c r="E58" s="145">
        <v>42046</v>
      </c>
      <c r="F58" s="145">
        <v>42369</v>
      </c>
      <c r="G58" s="172">
        <f t="shared" si="2"/>
        <v>10.766666666666667</v>
      </c>
      <c r="H58" s="64" t="s">
        <v>2707</v>
      </c>
      <c r="I58" s="63" t="s">
        <v>36</v>
      </c>
      <c r="J58" s="63" t="s">
        <v>108</v>
      </c>
      <c r="K58" s="66">
        <v>509917614</v>
      </c>
      <c r="L58" s="65" t="s">
        <v>1148</v>
      </c>
      <c r="M58" s="67">
        <v>1</v>
      </c>
      <c r="N58" s="65" t="s">
        <v>27</v>
      </c>
      <c r="O58" s="65" t="s">
        <v>26</v>
      </c>
      <c r="P58" s="80"/>
    </row>
    <row r="59" spans="1:16" s="7" customFormat="1" ht="24.75" customHeight="1" outlineLevel="1" x14ac:dyDescent="0.25">
      <c r="A59" s="144">
        <v>12</v>
      </c>
      <c r="B59" s="64" t="s">
        <v>2688</v>
      </c>
      <c r="C59" s="65" t="s">
        <v>31</v>
      </c>
      <c r="D59" s="63" t="s">
        <v>2689</v>
      </c>
      <c r="E59" s="145">
        <v>42046</v>
      </c>
      <c r="F59" s="145">
        <v>42369</v>
      </c>
      <c r="G59" s="172">
        <f t="shared" si="2"/>
        <v>10.766666666666667</v>
      </c>
      <c r="H59" s="64" t="s">
        <v>2707</v>
      </c>
      <c r="I59" s="63" t="s">
        <v>36</v>
      </c>
      <c r="J59" s="63" t="s">
        <v>150</v>
      </c>
      <c r="K59" s="66">
        <v>509917614</v>
      </c>
      <c r="L59" s="65" t="s">
        <v>1148</v>
      </c>
      <c r="M59" s="67">
        <v>1</v>
      </c>
      <c r="N59" s="65" t="s">
        <v>27</v>
      </c>
      <c r="O59" s="65" t="s">
        <v>26</v>
      </c>
      <c r="P59" s="80"/>
    </row>
    <row r="60" spans="1:16" s="7" customFormat="1" ht="24.75" customHeight="1" outlineLevel="1" x14ac:dyDescent="0.25">
      <c r="A60" s="144">
        <v>13</v>
      </c>
      <c r="B60" s="64" t="s">
        <v>2688</v>
      </c>
      <c r="C60" s="65" t="s">
        <v>31</v>
      </c>
      <c r="D60" s="63" t="s">
        <v>2689</v>
      </c>
      <c r="E60" s="145">
        <v>42046</v>
      </c>
      <c r="F60" s="145">
        <v>42369</v>
      </c>
      <c r="G60" s="172">
        <f t="shared" si="2"/>
        <v>10.766666666666667</v>
      </c>
      <c r="H60" s="64" t="s">
        <v>2707</v>
      </c>
      <c r="I60" s="63" t="s">
        <v>36</v>
      </c>
      <c r="J60" s="63" t="s">
        <v>157</v>
      </c>
      <c r="K60" s="66">
        <v>509917614</v>
      </c>
      <c r="L60" s="65" t="s">
        <v>1148</v>
      </c>
      <c r="M60" s="67">
        <v>1</v>
      </c>
      <c r="N60" s="65" t="s">
        <v>27</v>
      </c>
      <c r="O60" s="65" t="s">
        <v>26</v>
      </c>
      <c r="P60" s="80"/>
    </row>
    <row r="61" spans="1:16" s="7" customFormat="1" ht="24.75" customHeight="1" outlineLevel="1" x14ac:dyDescent="0.25">
      <c r="A61" s="144">
        <v>14</v>
      </c>
      <c r="B61" s="64" t="s">
        <v>2688</v>
      </c>
      <c r="C61" s="65" t="s">
        <v>31</v>
      </c>
      <c r="D61" s="63" t="s">
        <v>2690</v>
      </c>
      <c r="E61" s="145">
        <v>42401</v>
      </c>
      <c r="F61" s="145">
        <v>42674</v>
      </c>
      <c r="G61" s="172">
        <f t="shared" si="2"/>
        <v>9.1</v>
      </c>
      <c r="H61" s="64" t="s">
        <v>2708</v>
      </c>
      <c r="I61" s="63" t="s">
        <v>36</v>
      </c>
      <c r="J61" s="63" t="s">
        <v>50</v>
      </c>
      <c r="K61" s="66">
        <v>2239251300</v>
      </c>
      <c r="L61" s="65" t="s">
        <v>1148</v>
      </c>
      <c r="M61" s="67">
        <v>1</v>
      </c>
      <c r="N61" s="65" t="s">
        <v>27</v>
      </c>
      <c r="O61" s="65" t="s">
        <v>26</v>
      </c>
      <c r="P61" s="80"/>
    </row>
    <row r="62" spans="1:16" s="7" customFormat="1" ht="24.75" customHeight="1" outlineLevel="1" x14ac:dyDescent="0.25">
      <c r="A62" s="144">
        <v>15</v>
      </c>
      <c r="B62" s="64" t="s">
        <v>2688</v>
      </c>
      <c r="C62" s="65" t="s">
        <v>31</v>
      </c>
      <c r="D62" s="63" t="s">
        <v>2690</v>
      </c>
      <c r="E62" s="145">
        <v>42401</v>
      </c>
      <c r="F62" s="145">
        <v>42674</v>
      </c>
      <c r="G62" s="172">
        <f t="shared" si="2"/>
        <v>9.1</v>
      </c>
      <c r="H62" s="64" t="s">
        <v>2708</v>
      </c>
      <c r="I62" s="63" t="s">
        <v>36</v>
      </c>
      <c r="J62" s="63" t="s">
        <v>51</v>
      </c>
      <c r="K62" s="66">
        <v>2239251300</v>
      </c>
      <c r="L62" s="65" t="s">
        <v>1148</v>
      </c>
      <c r="M62" s="67">
        <v>1</v>
      </c>
      <c r="N62" s="65" t="s">
        <v>27</v>
      </c>
      <c r="O62" s="65" t="s">
        <v>26</v>
      </c>
      <c r="P62" s="80"/>
    </row>
    <row r="63" spans="1:16" s="7" customFormat="1" ht="24.75" customHeight="1" outlineLevel="1" x14ac:dyDescent="0.25">
      <c r="A63" s="144">
        <v>16</v>
      </c>
      <c r="B63" s="64" t="s">
        <v>2688</v>
      </c>
      <c r="C63" s="65" t="s">
        <v>31</v>
      </c>
      <c r="D63" s="63" t="s">
        <v>2690</v>
      </c>
      <c r="E63" s="145">
        <v>42401</v>
      </c>
      <c r="F63" s="145">
        <v>42674</v>
      </c>
      <c r="G63" s="172">
        <f t="shared" si="2"/>
        <v>9.1</v>
      </c>
      <c r="H63" s="64" t="s">
        <v>2708</v>
      </c>
      <c r="I63" s="63" t="s">
        <v>36</v>
      </c>
      <c r="J63" s="63" t="s">
        <v>108</v>
      </c>
      <c r="K63" s="66">
        <v>2239251300</v>
      </c>
      <c r="L63" s="65" t="s">
        <v>1148</v>
      </c>
      <c r="M63" s="67">
        <v>1</v>
      </c>
      <c r="N63" s="65" t="s">
        <v>27</v>
      </c>
      <c r="O63" s="65" t="s">
        <v>26</v>
      </c>
      <c r="P63" s="80"/>
    </row>
    <row r="64" spans="1:16" s="7" customFormat="1" ht="24.75" customHeight="1" outlineLevel="1" x14ac:dyDescent="0.25">
      <c r="A64" s="144">
        <v>17</v>
      </c>
      <c r="B64" s="64" t="s">
        <v>2688</v>
      </c>
      <c r="C64" s="65" t="s">
        <v>31</v>
      </c>
      <c r="D64" s="63" t="s">
        <v>2690</v>
      </c>
      <c r="E64" s="145">
        <v>42401</v>
      </c>
      <c r="F64" s="145">
        <v>42674</v>
      </c>
      <c r="G64" s="172">
        <f t="shared" si="2"/>
        <v>9.1</v>
      </c>
      <c r="H64" s="64" t="s">
        <v>2708</v>
      </c>
      <c r="I64" s="63" t="s">
        <v>36</v>
      </c>
      <c r="J64" s="63" t="s">
        <v>109</v>
      </c>
      <c r="K64" s="66">
        <v>2239251300</v>
      </c>
      <c r="L64" s="65" t="s">
        <v>1148</v>
      </c>
      <c r="M64" s="67">
        <v>1</v>
      </c>
      <c r="N64" s="65" t="s">
        <v>27</v>
      </c>
      <c r="O64" s="65" t="s">
        <v>26</v>
      </c>
      <c r="P64" s="80"/>
    </row>
    <row r="65" spans="1:16" s="7" customFormat="1" ht="24.75" customHeight="1" outlineLevel="1" x14ac:dyDescent="0.25">
      <c r="A65" s="144">
        <v>18</v>
      </c>
      <c r="B65" s="64" t="s">
        <v>2688</v>
      </c>
      <c r="C65" s="65" t="s">
        <v>31</v>
      </c>
      <c r="D65" s="63" t="s">
        <v>2690</v>
      </c>
      <c r="E65" s="145">
        <v>42401</v>
      </c>
      <c r="F65" s="145">
        <v>42674</v>
      </c>
      <c r="G65" s="172">
        <f t="shared" si="2"/>
        <v>9.1</v>
      </c>
      <c r="H65" s="64" t="s">
        <v>2708</v>
      </c>
      <c r="I65" s="63" t="s">
        <v>36</v>
      </c>
      <c r="J65" s="63" t="s">
        <v>134</v>
      </c>
      <c r="K65" s="66">
        <v>2239251300</v>
      </c>
      <c r="L65" s="65" t="s">
        <v>1148</v>
      </c>
      <c r="M65" s="67">
        <v>1</v>
      </c>
      <c r="N65" s="65" t="s">
        <v>27</v>
      </c>
      <c r="O65" s="65" t="s">
        <v>26</v>
      </c>
      <c r="P65" s="80"/>
    </row>
    <row r="66" spans="1:16" s="7" customFormat="1" ht="24.75" customHeight="1" outlineLevel="1" x14ac:dyDescent="0.25">
      <c r="A66" s="144">
        <v>19</v>
      </c>
      <c r="B66" s="64" t="s">
        <v>2688</v>
      </c>
      <c r="C66" s="65" t="s">
        <v>31</v>
      </c>
      <c r="D66" s="63" t="s">
        <v>2690</v>
      </c>
      <c r="E66" s="145">
        <v>42401</v>
      </c>
      <c r="F66" s="145">
        <v>42674</v>
      </c>
      <c r="G66" s="172">
        <f t="shared" si="2"/>
        <v>9.1</v>
      </c>
      <c r="H66" s="64" t="s">
        <v>2708</v>
      </c>
      <c r="I66" s="63" t="s">
        <v>36</v>
      </c>
      <c r="J66" s="63" t="s">
        <v>150</v>
      </c>
      <c r="K66" s="66">
        <v>2239251300</v>
      </c>
      <c r="L66" s="65" t="s">
        <v>1148</v>
      </c>
      <c r="M66" s="67">
        <v>1</v>
      </c>
      <c r="N66" s="65" t="s">
        <v>27</v>
      </c>
      <c r="O66" s="65" t="s">
        <v>26</v>
      </c>
      <c r="P66" s="80"/>
    </row>
    <row r="67" spans="1:16" s="7" customFormat="1" ht="24.75" customHeight="1" outlineLevel="1" x14ac:dyDescent="0.25">
      <c r="A67" s="144">
        <v>20</v>
      </c>
      <c r="B67" s="64" t="s">
        <v>2688</v>
      </c>
      <c r="C67" s="65" t="s">
        <v>31</v>
      </c>
      <c r="D67" s="63" t="s">
        <v>2690</v>
      </c>
      <c r="E67" s="145">
        <v>42401</v>
      </c>
      <c r="F67" s="145">
        <v>42674</v>
      </c>
      <c r="G67" s="172">
        <f t="shared" si="2"/>
        <v>9.1</v>
      </c>
      <c r="H67" s="64" t="s">
        <v>2708</v>
      </c>
      <c r="I67" s="63" t="s">
        <v>36</v>
      </c>
      <c r="J67" s="63" t="s">
        <v>157</v>
      </c>
      <c r="K67" s="66">
        <v>2239251300</v>
      </c>
      <c r="L67" s="65" t="s">
        <v>1148</v>
      </c>
      <c r="M67" s="67">
        <v>1</v>
      </c>
      <c r="N67" s="65" t="s">
        <v>27</v>
      </c>
      <c r="O67" s="65" t="s">
        <v>26</v>
      </c>
      <c r="P67" s="80"/>
    </row>
    <row r="68" spans="1:16" s="7" customFormat="1" ht="24.75" customHeight="1" outlineLevel="1" x14ac:dyDescent="0.25">
      <c r="A68" s="143">
        <v>21</v>
      </c>
      <c r="B68" s="123" t="s">
        <v>2688</v>
      </c>
      <c r="C68" s="125" t="s">
        <v>31</v>
      </c>
      <c r="D68" s="122" t="s">
        <v>2691</v>
      </c>
      <c r="E68" s="145">
        <v>42675</v>
      </c>
      <c r="F68" s="145">
        <v>43312</v>
      </c>
      <c r="G68" s="172">
        <f t="shared" si="2"/>
        <v>21.233333333333334</v>
      </c>
      <c r="H68" s="123" t="s">
        <v>2709</v>
      </c>
      <c r="I68" s="122" t="s">
        <v>36</v>
      </c>
      <c r="J68" s="122" t="s">
        <v>120</v>
      </c>
      <c r="K68" s="124">
        <v>470665572</v>
      </c>
      <c r="L68" s="125" t="s">
        <v>1148</v>
      </c>
      <c r="M68" s="118">
        <v>1</v>
      </c>
      <c r="N68" s="125" t="s">
        <v>27</v>
      </c>
      <c r="O68" s="125" t="s">
        <v>26</v>
      </c>
      <c r="P68" s="80"/>
    </row>
    <row r="69" spans="1:16" s="7" customFormat="1" ht="24.75" customHeight="1" outlineLevel="1" x14ac:dyDescent="0.25">
      <c r="A69" s="143">
        <v>22</v>
      </c>
      <c r="B69" s="123" t="s">
        <v>2688</v>
      </c>
      <c r="C69" s="125" t="s">
        <v>31</v>
      </c>
      <c r="D69" s="122" t="s">
        <v>2691</v>
      </c>
      <c r="E69" s="145">
        <v>42675</v>
      </c>
      <c r="F69" s="145">
        <v>43312</v>
      </c>
      <c r="G69" s="172">
        <f t="shared" si="2"/>
        <v>21.233333333333334</v>
      </c>
      <c r="H69" s="123" t="s">
        <v>2709</v>
      </c>
      <c r="I69" s="122" t="s">
        <v>36</v>
      </c>
      <c r="J69" s="122" t="s">
        <v>142</v>
      </c>
      <c r="K69" s="124">
        <v>1098219668</v>
      </c>
      <c r="L69" s="125" t="s">
        <v>1148</v>
      </c>
      <c r="M69" s="118">
        <v>1</v>
      </c>
      <c r="N69" s="125" t="s">
        <v>27</v>
      </c>
      <c r="O69" s="125" t="s">
        <v>26</v>
      </c>
      <c r="P69" s="80"/>
    </row>
    <row r="70" spans="1:16" s="7" customFormat="1" ht="24.75" customHeight="1" outlineLevel="1" x14ac:dyDescent="0.25">
      <c r="A70" s="143">
        <v>23</v>
      </c>
      <c r="B70" s="123" t="s">
        <v>2688</v>
      </c>
      <c r="C70" s="125" t="s">
        <v>31</v>
      </c>
      <c r="D70" s="122" t="s">
        <v>2691</v>
      </c>
      <c r="E70" s="145">
        <v>42675</v>
      </c>
      <c r="F70" s="145">
        <v>43312</v>
      </c>
      <c r="G70" s="172">
        <f t="shared" si="2"/>
        <v>21.233333333333334</v>
      </c>
      <c r="H70" s="123" t="s">
        <v>2709</v>
      </c>
      <c r="I70" s="122" t="s">
        <v>36</v>
      </c>
      <c r="J70" s="122" t="s">
        <v>155</v>
      </c>
      <c r="K70" s="124">
        <v>588331965</v>
      </c>
      <c r="L70" s="125" t="s">
        <v>1148</v>
      </c>
      <c r="M70" s="118">
        <v>1</v>
      </c>
      <c r="N70" s="125" t="s">
        <v>27</v>
      </c>
      <c r="O70" s="125" t="s">
        <v>26</v>
      </c>
      <c r="P70" s="80"/>
    </row>
    <row r="71" spans="1:16" s="7" customFormat="1" ht="24.75" customHeight="1" outlineLevel="1" x14ac:dyDescent="0.25">
      <c r="A71" s="143">
        <v>24</v>
      </c>
      <c r="B71" s="123" t="s">
        <v>2688</v>
      </c>
      <c r="C71" s="125" t="s">
        <v>31</v>
      </c>
      <c r="D71" s="122" t="s">
        <v>2692</v>
      </c>
      <c r="E71" s="145">
        <v>42720</v>
      </c>
      <c r="F71" s="145">
        <v>43084</v>
      </c>
      <c r="G71" s="172">
        <f t="shared" si="2"/>
        <v>12.133333333333333</v>
      </c>
      <c r="H71" s="123" t="s">
        <v>2710</v>
      </c>
      <c r="I71" s="122" t="s">
        <v>36</v>
      </c>
      <c r="J71" s="122" t="s">
        <v>142</v>
      </c>
      <c r="K71" s="124">
        <v>392765831</v>
      </c>
      <c r="L71" s="125" t="s">
        <v>1148</v>
      </c>
      <c r="M71" s="118">
        <v>1</v>
      </c>
      <c r="N71" s="125" t="s">
        <v>27</v>
      </c>
      <c r="O71" s="125" t="s">
        <v>26</v>
      </c>
      <c r="P71" s="80"/>
    </row>
    <row r="72" spans="1:16" s="7" customFormat="1" ht="24.75" customHeight="1" outlineLevel="1" x14ac:dyDescent="0.25">
      <c r="A72" s="144">
        <v>25</v>
      </c>
      <c r="B72" s="123" t="s">
        <v>2688</v>
      </c>
      <c r="C72" s="125" t="s">
        <v>31</v>
      </c>
      <c r="D72" s="122" t="s">
        <v>2693</v>
      </c>
      <c r="E72" s="145">
        <v>42674</v>
      </c>
      <c r="F72" s="145">
        <v>43312</v>
      </c>
      <c r="G72" s="172">
        <f t="shared" si="2"/>
        <v>21.266666666666666</v>
      </c>
      <c r="H72" s="123" t="s">
        <v>2711</v>
      </c>
      <c r="I72" s="122" t="s">
        <v>36</v>
      </c>
      <c r="J72" s="122" t="s">
        <v>50</v>
      </c>
      <c r="K72" s="124">
        <v>852952359</v>
      </c>
      <c r="L72" s="125" t="s">
        <v>1148</v>
      </c>
      <c r="M72" s="118">
        <v>1</v>
      </c>
      <c r="N72" s="125" t="s">
        <v>27</v>
      </c>
      <c r="O72" s="125" t="s">
        <v>26</v>
      </c>
      <c r="P72" s="80"/>
    </row>
    <row r="73" spans="1:16" s="7" customFormat="1" ht="24.75" customHeight="1" outlineLevel="1" x14ac:dyDescent="0.25">
      <c r="A73" s="144">
        <v>26</v>
      </c>
      <c r="B73" s="123" t="s">
        <v>2688</v>
      </c>
      <c r="C73" s="125" t="s">
        <v>31</v>
      </c>
      <c r="D73" s="122" t="s">
        <v>2693</v>
      </c>
      <c r="E73" s="145">
        <v>42674</v>
      </c>
      <c r="F73" s="145">
        <v>43312</v>
      </c>
      <c r="G73" s="172">
        <f t="shared" si="2"/>
        <v>21.266666666666666</v>
      </c>
      <c r="H73" s="123" t="s">
        <v>2711</v>
      </c>
      <c r="I73" s="122" t="s">
        <v>36</v>
      </c>
      <c r="J73" s="122" t="s">
        <v>51</v>
      </c>
      <c r="K73" s="124">
        <v>324934232</v>
      </c>
      <c r="L73" s="125" t="s">
        <v>1148</v>
      </c>
      <c r="M73" s="118">
        <v>1</v>
      </c>
      <c r="N73" s="125" t="s">
        <v>27</v>
      </c>
      <c r="O73" s="125" t="s">
        <v>26</v>
      </c>
      <c r="P73" s="80"/>
    </row>
    <row r="74" spans="1:16" s="7" customFormat="1" ht="24.75" customHeight="1" outlineLevel="1" x14ac:dyDescent="0.25">
      <c r="A74" s="144">
        <v>27</v>
      </c>
      <c r="B74" s="123" t="s">
        <v>2688</v>
      </c>
      <c r="C74" s="125" t="s">
        <v>31</v>
      </c>
      <c r="D74" s="122" t="s">
        <v>2693</v>
      </c>
      <c r="E74" s="145">
        <v>42674</v>
      </c>
      <c r="F74" s="145">
        <v>43312</v>
      </c>
      <c r="G74" s="172">
        <f t="shared" si="2"/>
        <v>21.266666666666666</v>
      </c>
      <c r="H74" s="123" t="s">
        <v>2711</v>
      </c>
      <c r="I74" s="122" t="s">
        <v>36</v>
      </c>
      <c r="J74" s="122" t="s">
        <v>69</v>
      </c>
      <c r="K74" s="124">
        <v>81233558</v>
      </c>
      <c r="L74" s="125" t="s">
        <v>1148</v>
      </c>
      <c r="M74" s="118">
        <v>1</v>
      </c>
      <c r="N74" s="125" t="s">
        <v>27</v>
      </c>
      <c r="O74" s="125" t="s">
        <v>26</v>
      </c>
      <c r="P74" s="80"/>
    </row>
    <row r="75" spans="1:16" s="7" customFormat="1" ht="24.75" customHeight="1" outlineLevel="1" x14ac:dyDescent="0.25">
      <c r="A75" s="144">
        <v>28</v>
      </c>
      <c r="B75" s="123" t="s">
        <v>2688</v>
      </c>
      <c r="C75" s="125" t="s">
        <v>31</v>
      </c>
      <c r="D75" s="122" t="s">
        <v>2693</v>
      </c>
      <c r="E75" s="145">
        <v>42674</v>
      </c>
      <c r="F75" s="145">
        <v>43312</v>
      </c>
      <c r="G75" s="172">
        <f t="shared" si="2"/>
        <v>21.266666666666666</v>
      </c>
      <c r="H75" s="123" t="s">
        <v>2711</v>
      </c>
      <c r="I75" s="122" t="s">
        <v>36</v>
      </c>
      <c r="J75" s="122" t="s">
        <v>108</v>
      </c>
      <c r="K75" s="124">
        <v>203083895</v>
      </c>
      <c r="L75" s="125" t="s">
        <v>1148</v>
      </c>
      <c r="M75" s="118">
        <v>1</v>
      </c>
      <c r="N75" s="125" t="s">
        <v>27</v>
      </c>
      <c r="O75" s="125" t="s">
        <v>26</v>
      </c>
      <c r="P75" s="80"/>
    </row>
    <row r="76" spans="1:16" s="7" customFormat="1" ht="24.75" customHeight="1" outlineLevel="1" x14ac:dyDescent="0.25">
      <c r="A76" s="144">
        <v>29</v>
      </c>
      <c r="B76" s="123" t="s">
        <v>2688</v>
      </c>
      <c r="C76" s="125" t="s">
        <v>31</v>
      </c>
      <c r="D76" s="122" t="s">
        <v>2693</v>
      </c>
      <c r="E76" s="145">
        <v>42674</v>
      </c>
      <c r="F76" s="145">
        <v>43312</v>
      </c>
      <c r="G76" s="172">
        <f t="shared" si="2"/>
        <v>21.266666666666666</v>
      </c>
      <c r="H76" s="123" t="s">
        <v>2711</v>
      </c>
      <c r="I76" s="122" t="s">
        <v>36</v>
      </c>
      <c r="J76" s="122" t="s">
        <v>109</v>
      </c>
      <c r="K76" s="124">
        <v>568634906</v>
      </c>
      <c r="L76" s="125" t="s">
        <v>1148</v>
      </c>
      <c r="M76" s="118">
        <v>1</v>
      </c>
      <c r="N76" s="125" t="s">
        <v>27</v>
      </c>
      <c r="O76" s="125" t="s">
        <v>26</v>
      </c>
      <c r="P76" s="80"/>
    </row>
    <row r="77" spans="1:16" s="7" customFormat="1" ht="24.75" customHeight="1" outlineLevel="1" x14ac:dyDescent="0.25">
      <c r="A77" s="144">
        <v>30</v>
      </c>
      <c r="B77" s="123" t="s">
        <v>2688</v>
      </c>
      <c r="C77" s="125" t="s">
        <v>31</v>
      </c>
      <c r="D77" s="122" t="s">
        <v>2693</v>
      </c>
      <c r="E77" s="145">
        <v>42674</v>
      </c>
      <c r="F77" s="145">
        <v>43312</v>
      </c>
      <c r="G77" s="172">
        <f t="shared" si="2"/>
        <v>21.266666666666666</v>
      </c>
      <c r="H77" s="123" t="s">
        <v>2711</v>
      </c>
      <c r="I77" s="122" t="s">
        <v>36</v>
      </c>
      <c r="J77" s="122" t="s">
        <v>150</v>
      </c>
      <c r="K77" s="124">
        <v>893569138</v>
      </c>
      <c r="L77" s="125" t="s">
        <v>1148</v>
      </c>
      <c r="M77" s="118">
        <v>1</v>
      </c>
      <c r="N77" s="125" t="s">
        <v>27</v>
      </c>
      <c r="O77" s="125" t="s">
        <v>26</v>
      </c>
      <c r="P77" s="80"/>
    </row>
    <row r="78" spans="1:16" s="7" customFormat="1" ht="24.75" customHeight="1" outlineLevel="1" x14ac:dyDescent="0.25">
      <c r="A78" s="144">
        <v>31</v>
      </c>
      <c r="B78" s="123" t="s">
        <v>2688</v>
      </c>
      <c r="C78" s="125" t="s">
        <v>31</v>
      </c>
      <c r="D78" s="122" t="s">
        <v>2693</v>
      </c>
      <c r="E78" s="145">
        <v>42674</v>
      </c>
      <c r="F78" s="145">
        <v>43312</v>
      </c>
      <c r="G78" s="172">
        <f t="shared" si="2"/>
        <v>21.266666666666666</v>
      </c>
      <c r="H78" s="123" t="s">
        <v>2711</v>
      </c>
      <c r="I78" s="122" t="s">
        <v>36</v>
      </c>
      <c r="J78" s="122" t="s">
        <v>157</v>
      </c>
      <c r="K78" s="124">
        <v>974802696</v>
      </c>
      <c r="L78" s="125" t="s">
        <v>1148</v>
      </c>
      <c r="M78" s="118">
        <v>1</v>
      </c>
      <c r="N78" s="125" t="s">
        <v>27</v>
      </c>
      <c r="O78" s="125" t="s">
        <v>26</v>
      </c>
      <c r="P78" s="80"/>
    </row>
    <row r="79" spans="1:16" s="7" customFormat="1" ht="24.75" customHeight="1" outlineLevel="1" x14ac:dyDescent="0.25">
      <c r="A79" s="144">
        <v>32</v>
      </c>
      <c r="B79" s="123" t="s">
        <v>2688</v>
      </c>
      <c r="C79" s="125" t="s">
        <v>31</v>
      </c>
      <c r="D79" s="122" t="s">
        <v>2694</v>
      </c>
      <c r="E79" s="145">
        <v>43449</v>
      </c>
      <c r="F79" s="145">
        <v>43799</v>
      </c>
      <c r="G79" s="172">
        <f t="shared" si="2"/>
        <v>11.666666666666666</v>
      </c>
      <c r="H79" s="123" t="s">
        <v>2712</v>
      </c>
      <c r="I79" s="122" t="s">
        <v>36</v>
      </c>
      <c r="J79" s="122" t="s">
        <v>50</v>
      </c>
      <c r="K79" s="124">
        <v>487559363</v>
      </c>
      <c r="L79" s="125" t="s">
        <v>1148</v>
      </c>
      <c r="M79" s="118">
        <v>1</v>
      </c>
      <c r="N79" s="125" t="s">
        <v>2639</v>
      </c>
      <c r="O79" s="125" t="s">
        <v>26</v>
      </c>
      <c r="P79" s="80"/>
    </row>
    <row r="80" spans="1:16" s="7" customFormat="1" ht="24.75" customHeight="1" outlineLevel="1" x14ac:dyDescent="0.25">
      <c r="A80" s="144">
        <v>33</v>
      </c>
      <c r="B80" s="123" t="s">
        <v>2688</v>
      </c>
      <c r="C80" s="125" t="s">
        <v>31</v>
      </c>
      <c r="D80" s="122" t="s">
        <v>2694</v>
      </c>
      <c r="E80" s="145">
        <v>43449</v>
      </c>
      <c r="F80" s="145">
        <v>43799</v>
      </c>
      <c r="G80" s="172">
        <f t="shared" si="2"/>
        <v>11.666666666666666</v>
      </c>
      <c r="H80" s="123" t="s">
        <v>2712</v>
      </c>
      <c r="I80" s="122" t="s">
        <v>36</v>
      </c>
      <c r="J80" s="122" t="s">
        <v>108</v>
      </c>
      <c r="K80" s="124">
        <v>116085563</v>
      </c>
      <c r="L80" s="125" t="s">
        <v>1148</v>
      </c>
      <c r="M80" s="118">
        <v>1</v>
      </c>
      <c r="N80" s="125" t="s">
        <v>2639</v>
      </c>
      <c r="O80" s="125" t="s">
        <v>26</v>
      </c>
      <c r="P80" s="80"/>
    </row>
    <row r="81" spans="1:16" s="7" customFormat="1" ht="24.75" customHeight="1" outlineLevel="1" x14ac:dyDescent="0.25">
      <c r="A81" s="144">
        <v>34</v>
      </c>
      <c r="B81" s="123" t="s">
        <v>2688</v>
      </c>
      <c r="C81" s="125" t="s">
        <v>31</v>
      </c>
      <c r="D81" s="122" t="s">
        <v>2694</v>
      </c>
      <c r="E81" s="145">
        <v>43449</v>
      </c>
      <c r="F81" s="145">
        <v>43799</v>
      </c>
      <c r="G81" s="172">
        <f t="shared" si="2"/>
        <v>11.666666666666666</v>
      </c>
      <c r="H81" s="123" t="s">
        <v>2712</v>
      </c>
      <c r="I81" s="122" t="s">
        <v>36</v>
      </c>
      <c r="J81" s="122" t="s">
        <v>150</v>
      </c>
      <c r="K81" s="124">
        <v>510776475</v>
      </c>
      <c r="L81" s="125" t="s">
        <v>1148</v>
      </c>
      <c r="M81" s="118">
        <v>1</v>
      </c>
      <c r="N81" s="125" t="s">
        <v>2639</v>
      </c>
      <c r="O81" s="125" t="s">
        <v>26</v>
      </c>
      <c r="P81" s="80"/>
    </row>
    <row r="82" spans="1:16" s="7" customFormat="1" ht="24.75" customHeight="1" outlineLevel="1" x14ac:dyDescent="0.25">
      <c r="A82" s="144">
        <v>35</v>
      </c>
      <c r="B82" s="123" t="s">
        <v>2688</v>
      </c>
      <c r="C82" s="125" t="s">
        <v>31</v>
      </c>
      <c r="D82" s="122" t="s">
        <v>2694</v>
      </c>
      <c r="E82" s="145">
        <v>43449</v>
      </c>
      <c r="F82" s="145">
        <v>43799</v>
      </c>
      <c r="G82" s="172">
        <f t="shared" si="2"/>
        <v>11.666666666666666</v>
      </c>
      <c r="H82" s="123" t="s">
        <v>2712</v>
      </c>
      <c r="I82" s="122" t="s">
        <v>36</v>
      </c>
      <c r="J82" s="122" t="s">
        <v>157</v>
      </c>
      <c r="K82" s="124">
        <v>557210700</v>
      </c>
      <c r="L82" s="125" t="s">
        <v>1148</v>
      </c>
      <c r="M82" s="118">
        <v>1</v>
      </c>
      <c r="N82" s="125" t="s">
        <v>2639</v>
      </c>
      <c r="O82" s="125" t="s">
        <v>26</v>
      </c>
      <c r="P82" s="80"/>
    </row>
    <row r="83" spans="1:16" s="7" customFormat="1" ht="24.75" customHeight="1" outlineLevel="1" x14ac:dyDescent="0.25">
      <c r="A83" s="144">
        <v>36</v>
      </c>
      <c r="B83" s="64" t="s">
        <v>2688</v>
      </c>
      <c r="C83" s="65" t="s">
        <v>31</v>
      </c>
      <c r="D83" s="63" t="s">
        <v>2695</v>
      </c>
      <c r="E83" s="145">
        <v>43313</v>
      </c>
      <c r="F83" s="145">
        <v>43449</v>
      </c>
      <c r="G83" s="172">
        <f t="shared" si="2"/>
        <v>4.5333333333333332</v>
      </c>
      <c r="H83" s="64" t="s">
        <v>2713</v>
      </c>
      <c r="I83" s="63" t="s">
        <v>36</v>
      </c>
      <c r="J83" s="63" t="s">
        <v>50</v>
      </c>
      <c r="K83" s="66">
        <v>199290315</v>
      </c>
      <c r="L83" s="65" t="s">
        <v>1148</v>
      </c>
      <c r="M83" s="67">
        <v>1</v>
      </c>
      <c r="N83" s="65" t="s">
        <v>27</v>
      </c>
      <c r="O83" s="65" t="s">
        <v>26</v>
      </c>
      <c r="P83" s="80"/>
    </row>
    <row r="84" spans="1:16" s="7" customFormat="1" ht="24.75" customHeight="1" outlineLevel="1" x14ac:dyDescent="0.25">
      <c r="A84" s="144">
        <v>37</v>
      </c>
      <c r="B84" s="64" t="s">
        <v>2688</v>
      </c>
      <c r="C84" s="65" t="s">
        <v>31</v>
      </c>
      <c r="D84" s="63" t="s">
        <v>2695</v>
      </c>
      <c r="E84" s="145">
        <v>43313</v>
      </c>
      <c r="F84" s="145">
        <v>43449</v>
      </c>
      <c r="G84" s="172">
        <f t="shared" si="2"/>
        <v>4.5333333333333332</v>
      </c>
      <c r="H84" s="64" t="s">
        <v>2713</v>
      </c>
      <c r="I84" s="63" t="s">
        <v>36</v>
      </c>
      <c r="J84" s="63" t="s">
        <v>108</v>
      </c>
      <c r="K84" s="66">
        <v>47450075</v>
      </c>
      <c r="L84" s="65" t="s">
        <v>1148</v>
      </c>
      <c r="M84" s="67">
        <v>1</v>
      </c>
      <c r="N84" s="65" t="s">
        <v>27</v>
      </c>
      <c r="O84" s="65" t="s">
        <v>26</v>
      </c>
      <c r="P84" s="80"/>
    </row>
    <row r="85" spans="1:16" s="7" customFormat="1" ht="24.75" customHeight="1" outlineLevel="1" x14ac:dyDescent="0.25">
      <c r="A85" s="144">
        <v>38</v>
      </c>
      <c r="B85" s="64" t="s">
        <v>2688</v>
      </c>
      <c r="C85" s="65" t="s">
        <v>31</v>
      </c>
      <c r="D85" s="63" t="s">
        <v>2695</v>
      </c>
      <c r="E85" s="145">
        <v>43313</v>
      </c>
      <c r="F85" s="145">
        <v>43449</v>
      </c>
      <c r="G85" s="172">
        <f t="shared" si="2"/>
        <v>4.5333333333333332</v>
      </c>
      <c r="H85" s="64" t="s">
        <v>2713</v>
      </c>
      <c r="I85" s="63" t="s">
        <v>36</v>
      </c>
      <c r="J85" s="63" t="s">
        <v>150</v>
      </c>
      <c r="K85" s="66">
        <v>208780330</v>
      </c>
      <c r="L85" s="65" t="s">
        <v>1148</v>
      </c>
      <c r="M85" s="67">
        <v>1</v>
      </c>
      <c r="N85" s="65" t="s">
        <v>27</v>
      </c>
      <c r="O85" s="65" t="s">
        <v>26</v>
      </c>
      <c r="P85" s="80"/>
    </row>
    <row r="86" spans="1:16" s="7" customFormat="1" ht="24.75" customHeight="1" outlineLevel="1" x14ac:dyDescent="0.25">
      <c r="A86" s="144">
        <v>39</v>
      </c>
      <c r="B86" s="64" t="s">
        <v>2688</v>
      </c>
      <c r="C86" s="65" t="s">
        <v>31</v>
      </c>
      <c r="D86" s="63" t="s">
        <v>2695</v>
      </c>
      <c r="E86" s="145">
        <v>43313</v>
      </c>
      <c r="F86" s="145">
        <v>43449</v>
      </c>
      <c r="G86" s="172">
        <f t="shared" si="2"/>
        <v>4.5333333333333332</v>
      </c>
      <c r="H86" s="64" t="s">
        <v>2713</v>
      </c>
      <c r="I86" s="63" t="s">
        <v>36</v>
      </c>
      <c r="J86" s="63" t="s">
        <v>157</v>
      </c>
      <c r="K86" s="66">
        <v>227760360</v>
      </c>
      <c r="L86" s="65" t="s">
        <v>1148</v>
      </c>
      <c r="M86" s="67">
        <v>1</v>
      </c>
      <c r="N86" s="65" t="s">
        <v>27</v>
      </c>
      <c r="O86" s="65" t="s">
        <v>26</v>
      </c>
      <c r="P86" s="80"/>
    </row>
    <row r="87" spans="1:16" s="7" customFormat="1" ht="24.75" customHeight="1" outlineLevel="1" x14ac:dyDescent="0.25">
      <c r="A87" s="144">
        <v>40</v>
      </c>
      <c r="B87" s="64" t="s">
        <v>2688</v>
      </c>
      <c r="C87" s="65" t="s">
        <v>31</v>
      </c>
      <c r="D87" s="63" t="s">
        <v>2696</v>
      </c>
      <c r="E87" s="145">
        <v>43800</v>
      </c>
      <c r="F87" s="145">
        <v>43890</v>
      </c>
      <c r="G87" s="172">
        <f t="shared" si="2"/>
        <v>3</v>
      </c>
      <c r="H87" s="64" t="s">
        <v>2714</v>
      </c>
      <c r="I87" s="63" t="s">
        <v>36</v>
      </c>
      <c r="J87" s="63" t="s">
        <v>50</v>
      </c>
      <c r="K87" s="66">
        <v>125314917</v>
      </c>
      <c r="L87" s="65" t="s">
        <v>1148</v>
      </c>
      <c r="M87" s="67">
        <v>1</v>
      </c>
      <c r="N87" s="65" t="s">
        <v>27</v>
      </c>
      <c r="O87" s="65" t="s">
        <v>1148</v>
      </c>
      <c r="P87" s="80"/>
    </row>
    <row r="88" spans="1:16" s="7" customFormat="1" ht="24.75" customHeight="1" outlineLevel="1" x14ac:dyDescent="0.25">
      <c r="A88" s="143">
        <v>41</v>
      </c>
      <c r="B88" s="64" t="s">
        <v>2688</v>
      </c>
      <c r="C88" s="65" t="s">
        <v>31</v>
      </c>
      <c r="D88" s="63" t="s">
        <v>2696</v>
      </c>
      <c r="E88" s="145">
        <v>43800</v>
      </c>
      <c r="F88" s="145">
        <v>43890</v>
      </c>
      <c r="G88" s="172">
        <f t="shared" si="2"/>
        <v>3</v>
      </c>
      <c r="H88" s="64" t="s">
        <v>2714</v>
      </c>
      <c r="I88" s="63" t="s">
        <v>36</v>
      </c>
      <c r="J88" s="63" t="s">
        <v>108</v>
      </c>
      <c r="K88" s="66">
        <v>29836885</v>
      </c>
      <c r="L88" s="65" t="s">
        <v>1148</v>
      </c>
      <c r="M88" s="67">
        <v>1</v>
      </c>
      <c r="N88" s="65" t="s">
        <v>27</v>
      </c>
      <c r="O88" s="65" t="s">
        <v>1148</v>
      </c>
      <c r="P88" s="80"/>
    </row>
    <row r="89" spans="1:16" s="7" customFormat="1" ht="24.75" customHeight="1" outlineLevel="1" x14ac:dyDescent="0.25">
      <c r="A89" s="143">
        <v>42</v>
      </c>
      <c r="B89" s="64" t="s">
        <v>2688</v>
      </c>
      <c r="C89" s="65" t="s">
        <v>31</v>
      </c>
      <c r="D89" s="63" t="s">
        <v>2696</v>
      </c>
      <c r="E89" s="145">
        <v>43800</v>
      </c>
      <c r="F89" s="145">
        <v>43890</v>
      </c>
      <c r="G89" s="172">
        <f t="shared" si="2"/>
        <v>3</v>
      </c>
      <c r="H89" s="64" t="s">
        <v>2714</v>
      </c>
      <c r="I89" s="63" t="s">
        <v>36</v>
      </c>
      <c r="J89" s="63" t="s">
        <v>150</v>
      </c>
      <c r="K89" s="66">
        <v>131282294</v>
      </c>
      <c r="L89" s="65" t="s">
        <v>1148</v>
      </c>
      <c r="M89" s="67">
        <v>1</v>
      </c>
      <c r="N89" s="65" t="s">
        <v>27</v>
      </c>
      <c r="O89" s="65" t="s">
        <v>1148</v>
      </c>
      <c r="P89" s="80"/>
    </row>
    <row r="90" spans="1:16" s="7" customFormat="1" ht="24.75" customHeight="1" outlineLevel="1" x14ac:dyDescent="0.25">
      <c r="A90" s="143">
        <v>43</v>
      </c>
      <c r="B90" s="64" t="s">
        <v>2688</v>
      </c>
      <c r="C90" s="65" t="s">
        <v>31</v>
      </c>
      <c r="D90" s="63" t="s">
        <v>2696</v>
      </c>
      <c r="E90" s="145">
        <v>43800</v>
      </c>
      <c r="F90" s="145">
        <v>43890</v>
      </c>
      <c r="G90" s="172">
        <f t="shared" si="2"/>
        <v>3</v>
      </c>
      <c r="H90" s="64" t="s">
        <v>2714</v>
      </c>
      <c r="I90" s="63" t="s">
        <v>36</v>
      </c>
      <c r="J90" s="63" t="s">
        <v>157</v>
      </c>
      <c r="K90" s="66">
        <v>143217048</v>
      </c>
      <c r="L90" s="65" t="s">
        <v>1148</v>
      </c>
      <c r="M90" s="67">
        <v>1</v>
      </c>
      <c r="N90" s="65" t="s">
        <v>27</v>
      </c>
      <c r="O90" s="65" t="s">
        <v>1148</v>
      </c>
      <c r="P90" s="80"/>
    </row>
    <row r="91" spans="1:16" s="7" customFormat="1" ht="24.75" customHeight="1" outlineLevel="1" x14ac:dyDescent="0.25">
      <c r="A91" s="143">
        <v>44</v>
      </c>
      <c r="B91" s="64" t="s">
        <v>2688</v>
      </c>
      <c r="C91" s="65" t="s">
        <v>31</v>
      </c>
      <c r="D91" s="63" t="s">
        <v>2697</v>
      </c>
      <c r="E91" s="145">
        <v>43922</v>
      </c>
      <c r="F91" s="145">
        <v>44165</v>
      </c>
      <c r="G91" s="172">
        <f t="shared" si="2"/>
        <v>8.1</v>
      </c>
      <c r="H91" s="64" t="s">
        <v>2715</v>
      </c>
      <c r="I91" s="63" t="s">
        <v>1155</v>
      </c>
      <c r="J91" s="63" t="s">
        <v>1044</v>
      </c>
      <c r="K91" s="66">
        <v>2397007208</v>
      </c>
      <c r="L91" s="65" t="s">
        <v>26</v>
      </c>
      <c r="M91" s="67">
        <v>0.6</v>
      </c>
      <c r="N91" s="65" t="s">
        <v>1151</v>
      </c>
      <c r="O91" s="65" t="s">
        <v>1148</v>
      </c>
      <c r="P91" s="80"/>
    </row>
    <row r="92" spans="1:16" s="7" customFormat="1" ht="24.75" customHeight="1" outlineLevel="1" x14ac:dyDescent="0.25">
      <c r="A92" s="144">
        <v>45</v>
      </c>
      <c r="B92" s="64" t="s">
        <v>2688</v>
      </c>
      <c r="C92" s="65" t="s">
        <v>31</v>
      </c>
      <c r="D92" s="63" t="s">
        <v>2698</v>
      </c>
      <c r="E92" s="145">
        <v>43922</v>
      </c>
      <c r="F92" s="145">
        <v>44165</v>
      </c>
      <c r="G92" s="172">
        <f t="shared" si="2"/>
        <v>8.1</v>
      </c>
      <c r="H92" s="64" t="s">
        <v>2715</v>
      </c>
      <c r="I92" s="63" t="s">
        <v>1155</v>
      </c>
      <c r="J92" s="63" t="s">
        <v>1059</v>
      </c>
      <c r="K92" s="66">
        <v>2159776952</v>
      </c>
      <c r="L92" s="65" t="s">
        <v>26</v>
      </c>
      <c r="M92" s="67">
        <v>0.6</v>
      </c>
      <c r="N92" s="65" t="s">
        <v>1151</v>
      </c>
      <c r="O92" s="65" t="s">
        <v>1148</v>
      </c>
      <c r="P92" s="80"/>
    </row>
    <row r="93" spans="1:16" s="7" customFormat="1" ht="24.75" customHeight="1" outlineLevel="1" x14ac:dyDescent="0.25">
      <c r="A93" s="144">
        <v>46</v>
      </c>
      <c r="B93" s="64" t="s">
        <v>2688</v>
      </c>
      <c r="C93" s="65" t="s">
        <v>31</v>
      </c>
      <c r="D93" s="63" t="s">
        <v>2699</v>
      </c>
      <c r="E93" s="145">
        <v>43922</v>
      </c>
      <c r="F93" s="145">
        <v>44165</v>
      </c>
      <c r="G93" s="172">
        <f t="shared" si="2"/>
        <v>8.1</v>
      </c>
      <c r="H93" s="64" t="s">
        <v>2716</v>
      </c>
      <c r="I93" s="63" t="s">
        <v>1155</v>
      </c>
      <c r="J93" s="63" t="s">
        <v>1060</v>
      </c>
      <c r="K93" s="66">
        <v>2172827391</v>
      </c>
      <c r="L93" s="65" t="s">
        <v>26</v>
      </c>
      <c r="M93" s="67">
        <v>0.6</v>
      </c>
      <c r="N93" s="65" t="s">
        <v>1151</v>
      </c>
      <c r="O93" s="65" t="s">
        <v>1148</v>
      </c>
      <c r="P93" s="80"/>
    </row>
    <row r="94" spans="1:16" s="7" customFormat="1" ht="24.75" customHeight="1" outlineLevel="1" x14ac:dyDescent="0.25">
      <c r="A94" s="144">
        <v>47</v>
      </c>
      <c r="B94" s="64" t="s">
        <v>2688</v>
      </c>
      <c r="C94" s="65" t="s">
        <v>31</v>
      </c>
      <c r="D94" s="63" t="s">
        <v>2700</v>
      </c>
      <c r="E94" s="145">
        <v>43922</v>
      </c>
      <c r="F94" s="145">
        <v>44165</v>
      </c>
      <c r="G94" s="172">
        <f t="shared" si="2"/>
        <v>8.1</v>
      </c>
      <c r="H94" s="64" t="s">
        <v>2716</v>
      </c>
      <c r="I94" s="63" t="s">
        <v>1155</v>
      </c>
      <c r="J94" s="63" t="s">
        <v>1068</v>
      </c>
      <c r="K94" s="66">
        <v>882323651</v>
      </c>
      <c r="L94" s="65" t="s">
        <v>26</v>
      </c>
      <c r="M94" s="67">
        <v>0.6</v>
      </c>
      <c r="N94" s="65" t="s">
        <v>1151</v>
      </c>
      <c r="O94" s="65" t="s">
        <v>1148</v>
      </c>
      <c r="P94" s="80"/>
    </row>
    <row r="95" spans="1:16" s="7" customFormat="1" ht="24.75" customHeight="1" outlineLevel="1" x14ac:dyDescent="0.25">
      <c r="A95" s="144">
        <v>48</v>
      </c>
      <c r="B95" s="64" t="s">
        <v>2688</v>
      </c>
      <c r="C95" s="65" t="s">
        <v>31</v>
      </c>
      <c r="D95" s="63" t="s">
        <v>2701</v>
      </c>
      <c r="E95" s="145">
        <v>43922</v>
      </c>
      <c r="F95" s="145">
        <v>44165</v>
      </c>
      <c r="G95" s="172">
        <f t="shared" si="2"/>
        <v>8.1</v>
      </c>
      <c r="H95" s="64" t="s">
        <v>2716</v>
      </c>
      <c r="I95" s="63" t="s">
        <v>1155</v>
      </c>
      <c r="J95" s="63" t="s">
        <v>1035</v>
      </c>
      <c r="K95" s="66">
        <v>4618789241</v>
      </c>
      <c r="L95" s="65" t="s">
        <v>26</v>
      </c>
      <c r="M95" s="67">
        <v>0.6</v>
      </c>
      <c r="N95" s="65" t="s">
        <v>1151</v>
      </c>
      <c r="O95" s="65" t="s">
        <v>1148</v>
      </c>
      <c r="P95" s="80"/>
    </row>
    <row r="96" spans="1:16" s="7" customFormat="1" ht="24.75" customHeight="1" outlineLevel="1" x14ac:dyDescent="0.25">
      <c r="A96" s="144">
        <v>49</v>
      </c>
      <c r="B96" s="64" t="s">
        <v>2702</v>
      </c>
      <c r="C96" s="65" t="s">
        <v>32</v>
      </c>
      <c r="D96" s="63" t="s">
        <v>2703</v>
      </c>
      <c r="E96" s="145">
        <v>43770</v>
      </c>
      <c r="F96" s="145">
        <v>44136</v>
      </c>
      <c r="G96" s="172">
        <f t="shared" si="2"/>
        <v>12.2</v>
      </c>
      <c r="H96" s="64" t="s">
        <v>2717</v>
      </c>
      <c r="I96" s="63" t="s">
        <v>421</v>
      </c>
      <c r="J96" s="63" t="s">
        <v>449</v>
      </c>
      <c r="K96" s="66">
        <v>11600000</v>
      </c>
      <c r="L96" s="65" t="s">
        <v>1148</v>
      </c>
      <c r="M96" s="67">
        <v>1</v>
      </c>
      <c r="N96" s="65" t="s">
        <v>27</v>
      </c>
      <c r="O96" s="65" t="s">
        <v>1148</v>
      </c>
      <c r="P96" s="80"/>
    </row>
    <row r="97" spans="1:16" s="7" customFormat="1" ht="24.75" customHeight="1" outlineLevel="1" x14ac:dyDescent="0.25">
      <c r="A97" s="144">
        <v>50</v>
      </c>
      <c r="B97" s="64" t="s">
        <v>2702</v>
      </c>
      <c r="C97" s="65" t="s">
        <v>32</v>
      </c>
      <c r="D97" s="63" t="s">
        <v>2703</v>
      </c>
      <c r="E97" s="145">
        <v>43770</v>
      </c>
      <c r="F97" s="145">
        <v>44136</v>
      </c>
      <c r="G97" s="172">
        <f t="shared" si="2"/>
        <v>12.2</v>
      </c>
      <c r="H97" s="64" t="s">
        <v>2717</v>
      </c>
      <c r="I97" s="63" t="s">
        <v>421</v>
      </c>
      <c r="J97" s="63" t="s">
        <v>445</v>
      </c>
      <c r="K97" s="66">
        <v>7800000</v>
      </c>
      <c r="L97" s="65" t="s">
        <v>1148</v>
      </c>
      <c r="M97" s="67">
        <v>1</v>
      </c>
      <c r="N97" s="65" t="s">
        <v>27</v>
      </c>
      <c r="O97" s="65" t="s">
        <v>1148</v>
      </c>
      <c r="P97" s="80"/>
    </row>
    <row r="98" spans="1:16" s="7" customFormat="1" ht="24.75" customHeight="1" outlineLevel="1" x14ac:dyDescent="0.25">
      <c r="A98" s="144">
        <v>51</v>
      </c>
      <c r="B98" s="64" t="s">
        <v>2702</v>
      </c>
      <c r="C98" s="65" t="s">
        <v>32</v>
      </c>
      <c r="D98" s="63" t="s">
        <v>2703</v>
      </c>
      <c r="E98" s="145">
        <v>43770</v>
      </c>
      <c r="F98" s="145">
        <v>44136</v>
      </c>
      <c r="G98" s="172">
        <f t="shared" si="2"/>
        <v>12.2</v>
      </c>
      <c r="H98" s="64" t="s">
        <v>2717</v>
      </c>
      <c r="I98" s="63" t="s">
        <v>421</v>
      </c>
      <c r="J98" s="63" t="s">
        <v>432</v>
      </c>
      <c r="K98" s="66">
        <v>7800000</v>
      </c>
      <c r="L98" s="65" t="s">
        <v>1148</v>
      </c>
      <c r="M98" s="67">
        <v>1</v>
      </c>
      <c r="N98" s="65" t="s">
        <v>27</v>
      </c>
      <c r="O98" s="65" t="s">
        <v>1148</v>
      </c>
      <c r="P98" s="80"/>
    </row>
    <row r="99" spans="1:16" s="7" customFormat="1" ht="24.75" customHeight="1" outlineLevel="1" x14ac:dyDescent="0.25">
      <c r="A99" s="144">
        <v>52</v>
      </c>
      <c r="B99" s="64" t="s">
        <v>2702</v>
      </c>
      <c r="C99" s="65" t="s">
        <v>32</v>
      </c>
      <c r="D99" s="63" t="s">
        <v>2703</v>
      </c>
      <c r="E99" s="145">
        <v>43770</v>
      </c>
      <c r="F99" s="145">
        <v>44136</v>
      </c>
      <c r="G99" s="172">
        <f t="shared" si="2"/>
        <v>12.2</v>
      </c>
      <c r="H99" s="64" t="s">
        <v>2717</v>
      </c>
      <c r="I99" s="63" t="s">
        <v>421</v>
      </c>
      <c r="J99" s="63" t="s">
        <v>458</v>
      </c>
      <c r="K99" s="66">
        <v>7800000</v>
      </c>
      <c r="L99" s="65" t="s">
        <v>1148</v>
      </c>
      <c r="M99" s="67">
        <v>1</v>
      </c>
      <c r="N99" s="65" t="s">
        <v>27</v>
      </c>
      <c r="O99" s="65" t="s">
        <v>1148</v>
      </c>
      <c r="P99" s="80"/>
    </row>
    <row r="100" spans="1:16" s="7" customFormat="1" ht="24.75" customHeight="1" outlineLevel="1" x14ac:dyDescent="0.25">
      <c r="A100" s="144">
        <v>53</v>
      </c>
      <c r="B100" s="64" t="s">
        <v>2702</v>
      </c>
      <c r="C100" s="65" t="s">
        <v>32</v>
      </c>
      <c r="D100" s="63" t="s">
        <v>2704</v>
      </c>
      <c r="E100" s="145">
        <v>43770</v>
      </c>
      <c r="F100" s="145">
        <v>44136</v>
      </c>
      <c r="G100" s="172">
        <f t="shared" si="2"/>
        <v>12.2</v>
      </c>
      <c r="H100" s="64" t="s">
        <v>2718</v>
      </c>
      <c r="I100" s="63" t="s">
        <v>1155</v>
      </c>
      <c r="J100" s="63" t="s">
        <v>1039</v>
      </c>
      <c r="K100" s="66">
        <v>15900000</v>
      </c>
      <c r="L100" s="65" t="s">
        <v>1148</v>
      </c>
      <c r="M100" s="67">
        <v>1</v>
      </c>
      <c r="N100" s="65" t="s">
        <v>27</v>
      </c>
      <c r="O100" s="65" t="s">
        <v>1148</v>
      </c>
      <c r="P100" s="80"/>
    </row>
    <row r="101" spans="1:16" s="7" customFormat="1" ht="24.75" customHeight="1" outlineLevel="1" x14ac:dyDescent="0.25">
      <c r="A101" s="144">
        <v>54</v>
      </c>
      <c r="B101" s="64" t="s">
        <v>2702</v>
      </c>
      <c r="C101" s="65" t="s">
        <v>32</v>
      </c>
      <c r="D101" s="63" t="s">
        <v>2704</v>
      </c>
      <c r="E101" s="145">
        <v>43770</v>
      </c>
      <c r="F101" s="145">
        <v>44136</v>
      </c>
      <c r="G101" s="172">
        <f t="shared" si="2"/>
        <v>12.2</v>
      </c>
      <c r="H101" s="64" t="s">
        <v>2718</v>
      </c>
      <c r="I101" s="63" t="s">
        <v>110</v>
      </c>
      <c r="J101" s="63" t="s">
        <v>819</v>
      </c>
      <c r="K101" s="66">
        <v>15900000</v>
      </c>
      <c r="L101" s="65" t="s">
        <v>1148</v>
      </c>
      <c r="M101" s="67">
        <v>1</v>
      </c>
      <c r="N101" s="65" t="s">
        <v>27</v>
      </c>
      <c r="O101" s="65" t="s">
        <v>1148</v>
      </c>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2719</v>
      </c>
      <c r="E114" s="145">
        <v>43922</v>
      </c>
      <c r="F114" s="145">
        <v>44196</v>
      </c>
      <c r="G114" s="172">
        <f>IF(AND(E114&lt;&gt;"",F114&lt;&gt;""),((F114-E114)/30),"")</f>
        <v>9.1333333333333329</v>
      </c>
      <c r="H114" s="123" t="s">
        <v>2725</v>
      </c>
      <c r="I114" s="122" t="s">
        <v>1155</v>
      </c>
      <c r="J114" s="122" t="s">
        <v>1053</v>
      </c>
      <c r="K114" s="124">
        <v>793827902</v>
      </c>
      <c r="L114" s="101">
        <f>+IF(AND(K114&gt;0,O114="Ejecución"),(K114/877802)*Tabla28[[#This Row],[% participación]],IF(AND(K114&gt;0,O114&lt;&gt;"Ejecución"),"-",""))</f>
        <v>542.6015675516802</v>
      </c>
      <c r="M114" s="125" t="s">
        <v>26</v>
      </c>
      <c r="N114" s="181">
        <v>0.6</v>
      </c>
      <c r="O114" s="177" t="s">
        <v>1150</v>
      </c>
      <c r="P114" s="79"/>
    </row>
    <row r="115" spans="1:16" s="6" customFormat="1" ht="24.75" customHeight="1" x14ac:dyDescent="0.25">
      <c r="A115" s="143">
        <v>2</v>
      </c>
      <c r="B115" s="175" t="s">
        <v>2671</v>
      </c>
      <c r="C115" s="176" t="s">
        <v>31</v>
      </c>
      <c r="D115" s="63" t="s">
        <v>2720</v>
      </c>
      <c r="E115" s="145">
        <v>43922</v>
      </c>
      <c r="F115" s="145">
        <v>44196</v>
      </c>
      <c r="G115" s="172">
        <f t="shared" ref="G115:G116" si="3">IF(AND(E115&lt;&gt;"",F115&lt;&gt;""),((F115-E115)/30),"")</f>
        <v>9.1333333333333329</v>
      </c>
      <c r="H115" s="64" t="s">
        <v>2726</v>
      </c>
      <c r="I115" s="63" t="s">
        <v>1155</v>
      </c>
      <c r="J115" s="63" t="s">
        <v>1045</v>
      </c>
      <c r="K115" s="68">
        <v>382886974</v>
      </c>
      <c r="L115" s="101">
        <f>+IF(AND(K115&gt;0,O115="Ejecución"),(K115/877802)*Tabla28[[#This Row],[% participación]],IF(AND(K115&gt;0,O115&lt;&gt;"Ejecución"),"-",""))</f>
        <v>261.71298812260625</v>
      </c>
      <c r="M115" s="65" t="s">
        <v>26</v>
      </c>
      <c r="N115" s="181">
        <v>0.6</v>
      </c>
      <c r="O115" s="177" t="s">
        <v>1150</v>
      </c>
      <c r="P115" s="79"/>
    </row>
    <row r="116" spans="1:16" s="6" customFormat="1" ht="24.75" customHeight="1" x14ac:dyDescent="0.25">
      <c r="A116" s="143">
        <v>3</v>
      </c>
      <c r="B116" s="175" t="s">
        <v>2671</v>
      </c>
      <c r="C116" s="176" t="s">
        <v>31</v>
      </c>
      <c r="D116" s="63" t="s">
        <v>2721</v>
      </c>
      <c r="E116" s="145">
        <v>44167</v>
      </c>
      <c r="F116" s="145">
        <v>44773</v>
      </c>
      <c r="G116" s="172">
        <f t="shared" si="3"/>
        <v>20.2</v>
      </c>
      <c r="H116" s="64" t="s">
        <v>2727</v>
      </c>
      <c r="I116" s="63" t="s">
        <v>36</v>
      </c>
      <c r="J116" s="63" t="s">
        <v>50</v>
      </c>
      <c r="K116" s="68">
        <v>3910510154</v>
      </c>
      <c r="L116" s="101">
        <f>+IF(AND(K116&gt;0,O116="Ejecución"),(K116/877802)*Tabla28[[#This Row],[% participación]],IF(AND(K116&gt;0,O116&lt;&gt;"Ejecución"),"-",""))</f>
        <v>4454.8886354781598</v>
      </c>
      <c r="M116" s="65" t="s">
        <v>1148</v>
      </c>
      <c r="N116" s="181">
        <v>1</v>
      </c>
      <c r="O116" s="177" t="s">
        <v>1150</v>
      </c>
      <c r="P116" s="79"/>
    </row>
    <row r="117" spans="1:16" s="6" customFormat="1" ht="24.75" customHeight="1" outlineLevel="1" x14ac:dyDescent="0.25">
      <c r="A117" s="143">
        <v>4</v>
      </c>
      <c r="B117" s="175" t="s">
        <v>2671</v>
      </c>
      <c r="C117" s="176" t="s">
        <v>31</v>
      </c>
      <c r="D117" s="63" t="s">
        <v>2721</v>
      </c>
      <c r="E117" s="145">
        <v>44167</v>
      </c>
      <c r="F117" s="145">
        <v>44773</v>
      </c>
      <c r="G117" s="172">
        <f t="shared" ref="G117:G159" si="4">IF(AND(E117&lt;&gt;"",F117&lt;&gt;""),((F117-E117)/30),"")</f>
        <v>20.2</v>
      </c>
      <c r="H117" s="64" t="s">
        <v>2727</v>
      </c>
      <c r="I117" s="63" t="s">
        <v>36</v>
      </c>
      <c r="J117" s="63" t="s">
        <v>108</v>
      </c>
      <c r="K117" s="68">
        <v>252616935</v>
      </c>
      <c r="L117" s="101">
        <f>+IF(AND(K117&gt;0,O117="Ejecución"),(K117/877802)*Tabla28[[#This Row],[% participación]],IF(AND(K117&gt;0,O117&lt;&gt;"Ejecución"),"-",""))</f>
        <v>287.783503569142</v>
      </c>
      <c r="M117" s="65" t="s">
        <v>1148</v>
      </c>
      <c r="N117" s="181">
        <v>1</v>
      </c>
      <c r="O117" s="177" t="s">
        <v>1150</v>
      </c>
      <c r="P117" s="79"/>
    </row>
    <row r="118" spans="1:16" s="7" customFormat="1" ht="24.75" customHeight="1" outlineLevel="1" x14ac:dyDescent="0.25">
      <c r="A118" s="144">
        <v>5</v>
      </c>
      <c r="B118" s="175" t="s">
        <v>2671</v>
      </c>
      <c r="C118" s="176" t="s">
        <v>31</v>
      </c>
      <c r="D118" s="63" t="s">
        <v>2721</v>
      </c>
      <c r="E118" s="145">
        <v>44167</v>
      </c>
      <c r="F118" s="145">
        <v>44773</v>
      </c>
      <c r="G118" s="172">
        <f t="shared" si="4"/>
        <v>20.2</v>
      </c>
      <c r="H118" s="64" t="s">
        <v>2727</v>
      </c>
      <c r="I118" s="63" t="s">
        <v>36</v>
      </c>
      <c r="J118" s="63" t="s">
        <v>69</v>
      </c>
      <c r="K118" s="68">
        <v>101046774</v>
      </c>
      <c r="L118" s="101">
        <f>+IF(AND(K118&gt;0,O118="Ejecución"),(K118/877802)*Tabla28[[#This Row],[% participación]],IF(AND(K118&gt;0,O118&lt;&gt;"Ejecución"),"-",""))</f>
        <v>115.11340142765681</v>
      </c>
      <c r="M118" s="65" t="s">
        <v>1148</v>
      </c>
      <c r="N118" s="181">
        <v>1</v>
      </c>
      <c r="O118" s="177" t="s">
        <v>1150</v>
      </c>
      <c r="P118" s="80"/>
    </row>
    <row r="119" spans="1:16" s="7" customFormat="1" ht="24.75" customHeight="1" outlineLevel="1" x14ac:dyDescent="0.25">
      <c r="A119" s="144">
        <v>6</v>
      </c>
      <c r="B119" s="175" t="s">
        <v>2671</v>
      </c>
      <c r="C119" s="176" t="s">
        <v>31</v>
      </c>
      <c r="D119" s="63" t="s">
        <v>2721</v>
      </c>
      <c r="E119" s="145">
        <v>44167</v>
      </c>
      <c r="F119" s="145">
        <v>44773</v>
      </c>
      <c r="G119" s="172">
        <f t="shared" si="4"/>
        <v>20.2</v>
      </c>
      <c r="H119" s="64" t="s">
        <v>2727</v>
      </c>
      <c r="I119" s="63" t="s">
        <v>36</v>
      </c>
      <c r="J119" s="63" t="s">
        <v>109</v>
      </c>
      <c r="K119" s="68">
        <v>202093548</v>
      </c>
      <c r="L119" s="101">
        <f>+IF(AND(K119&gt;0,O119="Ejecución"),(K119/877802)*Tabla28[[#This Row],[% participación]],IF(AND(K119&gt;0,O119&lt;&gt;"Ejecución"),"-",""))</f>
        <v>230.22680285531362</v>
      </c>
      <c r="M119" s="65" t="s">
        <v>1148</v>
      </c>
      <c r="N119" s="181">
        <v>1</v>
      </c>
      <c r="O119" s="177" t="s">
        <v>1150</v>
      </c>
      <c r="P119" s="80"/>
    </row>
    <row r="120" spans="1:16" s="7" customFormat="1" ht="24.75" customHeight="1" outlineLevel="1" x14ac:dyDescent="0.25">
      <c r="A120" s="144">
        <v>7</v>
      </c>
      <c r="B120" s="175" t="s">
        <v>2671</v>
      </c>
      <c r="C120" s="176" t="s">
        <v>31</v>
      </c>
      <c r="D120" s="63" t="s">
        <v>2722</v>
      </c>
      <c r="E120" s="145">
        <v>44169</v>
      </c>
      <c r="F120" s="145">
        <v>44773</v>
      </c>
      <c r="G120" s="172">
        <f t="shared" si="4"/>
        <v>20.133333333333333</v>
      </c>
      <c r="H120" s="64" t="s">
        <v>2728</v>
      </c>
      <c r="I120" s="63" t="s">
        <v>36</v>
      </c>
      <c r="J120" s="63" t="s">
        <v>134</v>
      </c>
      <c r="K120" s="68">
        <v>2182610318</v>
      </c>
      <c r="L120" s="101">
        <f>+IF(AND(K120&gt;0,O120="Ejecución"),(K120/877802)*Tabla28[[#This Row],[% participación]],IF(AND(K120&gt;0,O120&lt;&gt;"Ejecución"),"-",""))</f>
        <v>1740.5146292671925</v>
      </c>
      <c r="M120" s="65" t="s">
        <v>26</v>
      </c>
      <c r="N120" s="181">
        <v>0.7</v>
      </c>
      <c r="O120" s="177" t="s">
        <v>1150</v>
      </c>
      <c r="P120" s="80"/>
    </row>
    <row r="121" spans="1:16" s="7" customFormat="1" ht="24.75" customHeight="1" outlineLevel="1" x14ac:dyDescent="0.25">
      <c r="A121" s="144">
        <v>8</v>
      </c>
      <c r="B121" s="175" t="s">
        <v>2671</v>
      </c>
      <c r="C121" s="176" t="s">
        <v>31</v>
      </c>
      <c r="D121" s="63" t="s">
        <v>2722</v>
      </c>
      <c r="E121" s="145">
        <v>44169</v>
      </c>
      <c r="F121" s="145">
        <v>44773</v>
      </c>
      <c r="G121" s="172">
        <f t="shared" si="4"/>
        <v>20.133333333333333</v>
      </c>
      <c r="H121" s="103" t="s">
        <v>2728</v>
      </c>
      <c r="I121" s="63" t="s">
        <v>36</v>
      </c>
      <c r="J121" s="63" t="s">
        <v>111</v>
      </c>
      <c r="K121" s="68">
        <v>2677739511</v>
      </c>
      <c r="L121" s="101">
        <f>+IF(AND(K121&gt;0,O121="Ejecución"),(K121/877802)*Tabla28[[#This Row],[% participación]],IF(AND(K121&gt;0,O121&lt;&gt;"Ejecución"),"-",""))</f>
        <v>2135.3535964830335</v>
      </c>
      <c r="M121" s="65" t="s">
        <v>26</v>
      </c>
      <c r="N121" s="181">
        <v>0.7</v>
      </c>
      <c r="O121" s="177" t="s">
        <v>1150</v>
      </c>
      <c r="P121" s="80"/>
    </row>
    <row r="122" spans="1:16" s="7" customFormat="1" ht="24.75" customHeight="1" outlineLevel="1" x14ac:dyDescent="0.25">
      <c r="A122" s="144">
        <v>9</v>
      </c>
      <c r="B122" s="175" t="s">
        <v>2671</v>
      </c>
      <c r="C122" s="176" t="s">
        <v>31</v>
      </c>
      <c r="D122" s="63" t="s">
        <v>2722</v>
      </c>
      <c r="E122" s="145">
        <v>44169</v>
      </c>
      <c r="F122" s="145">
        <v>44773</v>
      </c>
      <c r="G122" s="172">
        <f t="shared" si="4"/>
        <v>20.133333333333333</v>
      </c>
      <c r="H122" s="64" t="s">
        <v>2728</v>
      </c>
      <c r="I122" s="63" t="s">
        <v>36</v>
      </c>
      <c r="J122" s="63" t="s">
        <v>51</v>
      </c>
      <c r="K122" s="68">
        <v>404187096</v>
      </c>
      <c r="L122" s="101">
        <f>+IF(AND(K122&gt;0,O122="Ejecución"),(K122/877802)*Tabla28[[#This Row],[% participación]],IF(AND(K122&gt;0,O122&lt;&gt;"Ejecución"),"-",""))</f>
        <v>322.31752399743903</v>
      </c>
      <c r="M122" s="65" t="s">
        <v>26</v>
      </c>
      <c r="N122" s="181">
        <v>0.7</v>
      </c>
      <c r="O122" s="177" t="s">
        <v>1150</v>
      </c>
      <c r="P122" s="80"/>
    </row>
    <row r="123" spans="1:16" s="7" customFormat="1" ht="24.75" customHeight="1" outlineLevel="1" x14ac:dyDescent="0.25">
      <c r="A123" s="144">
        <v>10</v>
      </c>
      <c r="B123" s="175" t="s">
        <v>2671</v>
      </c>
      <c r="C123" s="176" t="s">
        <v>31</v>
      </c>
      <c r="D123" s="63" t="s">
        <v>2722</v>
      </c>
      <c r="E123" s="145">
        <v>44169</v>
      </c>
      <c r="F123" s="145">
        <v>44773</v>
      </c>
      <c r="G123" s="172">
        <f t="shared" si="4"/>
        <v>20.133333333333333</v>
      </c>
      <c r="H123" s="64" t="s">
        <v>2728</v>
      </c>
      <c r="I123" s="63" t="s">
        <v>36</v>
      </c>
      <c r="J123" s="63" t="s">
        <v>131</v>
      </c>
      <c r="K123" s="68">
        <v>1162037901</v>
      </c>
      <c r="L123" s="101">
        <f>+IF(AND(K123&gt;0,O123="Ejecución"),(K123/877802)*Tabla28[[#This Row],[% participación]],IF(AND(K123&gt;0,O123&lt;&gt;"Ejecución"),"-",""))</f>
        <v>926.66288149263733</v>
      </c>
      <c r="M123" s="65" t="s">
        <v>26</v>
      </c>
      <c r="N123" s="181">
        <v>0.7</v>
      </c>
      <c r="O123" s="177" t="s">
        <v>1150</v>
      </c>
      <c r="P123" s="80"/>
    </row>
    <row r="124" spans="1:16" s="7" customFormat="1" ht="24.75" customHeight="1" outlineLevel="1" x14ac:dyDescent="0.25">
      <c r="A124" s="144">
        <v>11</v>
      </c>
      <c r="B124" s="175" t="s">
        <v>2671</v>
      </c>
      <c r="C124" s="176" t="s">
        <v>31</v>
      </c>
      <c r="D124" s="63" t="s">
        <v>2723</v>
      </c>
      <c r="E124" s="145">
        <v>44169</v>
      </c>
      <c r="F124" s="145">
        <v>44773</v>
      </c>
      <c r="G124" s="172">
        <f t="shared" si="4"/>
        <v>20.133333333333333</v>
      </c>
      <c r="H124" s="64" t="s">
        <v>2729</v>
      </c>
      <c r="I124" s="63" t="s">
        <v>36</v>
      </c>
      <c r="J124" s="63" t="s">
        <v>150</v>
      </c>
      <c r="K124" s="68">
        <v>4709423431</v>
      </c>
      <c r="L124" s="101">
        <f>+IF(AND(K124&gt;0,O124="Ejecución"),(K124/877802)*Tabla28[[#This Row],[% participación]],IF(AND(K124&gt;0,O124&lt;&gt;"Ejecución"),"-",""))</f>
        <v>3755.5125207051246</v>
      </c>
      <c r="M124" s="65" t="s">
        <v>26</v>
      </c>
      <c r="N124" s="181">
        <v>0.7</v>
      </c>
      <c r="O124" s="177" t="s">
        <v>1150</v>
      </c>
      <c r="P124" s="80"/>
    </row>
    <row r="125" spans="1:16" s="7" customFormat="1" ht="24.75" customHeight="1" outlineLevel="1" x14ac:dyDescent="0.25">
      <c r="A125" s="144">
        <v>12</v>
      </c>
      <c r="B125" s="175" t="s">
        <v>2671</v>
      </c>
      <c r="C125" s="176" t="s">
        <v>31</v>
      </c>
      <c r="D125" s="63" t="s">
        <v>2724</v>
      </c>
      <c r="E125" s="145">
        <v>44169</v>
      </c>
      <c r="F125" s="145">
        <v>44773</v>
      </c>
      <c r="G125" s="172">
        <f t="shared" si="4"/>
        <v>20.133333333333333</v>
      </c>
      <c r="H125" s="64" t="s">
        <v>2730</v>
      </c>
      <c r="I125" s="63" t="s">
        <v>36</v>
      </c>
      <c r="J125" s="63" t="s">
        <v>73</v>
      </c>
      <c r="K125" s="68">
        <v>3598063374</v>
      </c>
      <c r="L125" s="101">
        <f>+IF(AND(K125&gt;0,O125="Ejecución"),(K125/877802)*Tabla28[[#This Row],[% participación]],IF(AND(K125&gt;0,O125&lt;&gt;"Ejecución"),"-",""))</f>
        <v>2869.2625008828868</v>
      </c>
      <c r="M125" s="65" t="s">
        <v>26</v>
      </c>
      <c r="N125" s="181">
        <v>0.7</v>
      </c>
      <c r="O125" s="177" t="s">
        <v>1150</v>
      </c>
      <c r="P125" s="80"/>
    </row>
    <row r="126" spans="1:16" s="7" customFormat="1" ht="24.75" customHeight="1" outlineLevel="1" x14ac:dyDescent="0.25">
      <c r="A126" s="144">
        <v>13</v>
      </c>
      <c r="B126" s="175" t="s">
        <v>2671</v>
      </c>
      <c r="C126" s="176" t="s">
        <v>31</v>
      </c>
      <c r="D126" s="63" t="s">
        <v>2724</v>
      </c>
      <c r="E126" s="145">
        <v>44169</v>
      </c>
      <c r="F126" s="145">
        <v>44773</v>
      </c>
      <c r="G126" s="172">
        <f t="shared" si="4"/>
        <v>20.133333333333333</v>
      </c>
      <c r="H126" s="64" t="s">
        <v>2730</v>
      </c>
      <c r="I126" s="63" t="s">
        <v>36</v>
      </c>
      <c r="J126" s="63" t="s">
        <v>157</v>
      </c>
      <c r="K126" s="68">
        <v>1057453658</v>
      </c>
      <c r="L126" s="101">
        <f>+IF(AND(K126&gt;0,O126="Ejecución"),(K126/877802)*Tabla28[[#This Row],[% participación]],IF(AND(K126&gt;0,O126&lt;&gt;"Ejecución"),"-",""))</f>
        <v>843.26255875470781</v>
      </c>
      <c r="M126" s="65" t="s">
        <v>26</v>
      </c>
      <c r="N126" s="181">
        <v>0.7</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ref="N127:N160" si="5">+IF(M127="No",1,IF(M127="Si","Ingrese %",""))</f>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38" t="s">
        <v>2674</v>
      </c>
      <c r="J179" s="239"/>
      <c r="K179" s="239"/>
      <c r="L179" s="240"/>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10190921.699999999</v>
      </c>
      <c r="F185" s="93"/>
      <c r="G185" s="94"/>
      <c r="H185" s="89"/>
      <c r="I185" s="91" t="s">
        <v>2632</v>
      </c>
      <c r="J185" s="184">
        <f>M179</f>
        <v>0.02</v>
      </c>
      <c r="K185" s="231" t="s">
        <v>2633</v>
      </c>
      <c r="L185" s="231"/>
      <c r="M185" s="95">
        <f>+J185*K20</f>
        <v>6793947.7999999998</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26" t="s">
        <v>24</v>
      </c>
      <c r="J192" s="5" t="s">
        <v>2642</v>
      </c>
      <c r="K192" s="5"/>
      <c r="M192" s="5"/>
      <c r="N192" s="5"/>
      <c r="O192" s="8"/>
      <c r="Q192" s="154"/>
      <c r="R192" s="155"/>
      <c r="S192" s="155"/>
      <c r="T192" s="154"/>
    </row>
    <row r="193" spans="1:18" x14ac:dyDescent="0.25">
      <c r="A193" s="9"/>
      <c r="C193" s="126">
        <v>42761</v>
      </c>
      <c r="D193" s="5"/>
      <c r="E193" s="127">
        <v>178</v>
      </c>
      <c r="F193" s="5"/>
      <c r="G193" s="5"/>
      <c r="H193" s="147" t="s">
        <v>2731</v>
      </c>
      <c r="J193" s="5"/>
      <c r="K193" s="128">
        <v>42046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2732</v>
      </c>
      <c r="J211" s="27" t="s">
        <v>2627</v>
      </c>
      <c r="K211" s="195" t="s">
        <v>2732</v>
      </c>
      <c r="L211" s="21"/>
      <c r="M211" s="21"/>
      <c r="N211" s="21"/>
      <c r="O211" s="8"/>
    </row>
    <row r="212" spans="1:15" x14ac:dyDescent="0.25">
      <c r="A212" s="9"/>
      <c r="B212" s="27" t="s">
        <v>2624</v>
      </c>
      <c r="C212" s="147" t="s">
        <v>2731</v>
      </c>
      <c r="D212" s="21"/>
      <c r="G212" s="27" t="s">
        <v>2626</v>
      </c>
      <c r="H212" s="195" t="s">
        <v>2733</v>
      </c>
      <c r="J212" s="27" t="s">
        <v>2628</v>
      </c>
      <c r="K212" s="127" t="s">
        <v>2734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102:B107 D127:D160 G48 G115 G116 G117 M127:M160 G118 G119 G120 G121 G122 L102:L107 G127:J160 G123: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zoomScale="70" zoomScaleNormal="70" zoomScaleSheetLayoutView="40" zoomScalePageLayoutView="40" workbookViewId="0">
      <selection activeCell="B20" sqref="B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44193.514225462961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9" t="str">
        <f>HYPERLINK("#Integrante_2!A109","CAPACIDAD RESIDUAL")</f>
        <v>CAPACIDAD RESIDUAL</v>
      </c>
      <c r="F8" s="210"/>
      <c r="G8" s="211"/>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9" t="str">
        <f>HYPERLINK("#Integrante_2!A162","TALENTO HUMANO")</f>
        <v>TALENTO HUMANO</v>
      </c>
      <c r="F9" s="210"/>
      <c r="G9" s="211"/>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9" t="str">
        <f>HYPERLINK("#Integrante_2!F162","INFRAESTRUCTURA")</f>
        <v>INFRAESTRUCTURA</v>
      </c>
      <c r="F10" s="210"/>
      <c r="G10" s="211"/>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2770</v>
      </c>
      <c r="D15" s="35"/>
      <c r="E15" s="35"/>
      <c r="F15" s="5"/>
      <c r="G15" s="32" t="s">
        <v>1168</v>
      </c>
      <c r="H15" s="104" t="s">
        <v>1033</v>
      </c>
      <c r="I15" s="32" t="s">
        <v>2629</v>
      </c>
      <c r="J15" s="109" t="s">
        <v>2637</v>
      </c>
      <c r="L15" s="202" t="s">
        <v>8</v>
      </c>
      <c r="M15" s="202"/>
      <c r="N15" s="183">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v>900091351</v>
      </c>
      <c r="C20" s="5"/>
      <c r="D20" s="168"/>
      <c r="E20" s="160" t="s">
        <v>2669</v>
      </c>
      <c r="F20" s="194" t="s">
        <v>2681</v>
      </c>
      <c r="G20" s="5"/>
      <c r="H20" s="212"/>
      <c r="I20" s="149" t="s">
        <v>1155</v>
      </c>
      <c r="J20" s="150" t="s">
        <v>1053</v>
      </c>
      <c r="K20" s="151">
        <v>339697390</v>
      </c>
      <c r="L20" s="152"/>
      <c r="M20" s="152">
        <v>44561</v>
      </c>
      <c r="N20" s="135">
        <f>+(M20-L20)/30</f>
        <v>1485.3666666666666</v>
      </c>
      <c r="O20" s="138"/>
      <c r="U20" s="134"/>
      <c r="V20" s="106">
        <f ca="1">NOW()</f>
        <v>44193.514225462961</v>
      </c>
      <c r="W20" s="106">
        <f ca="1">NOW()</f>
        <v>44193.514225462961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str">
        <f>VLOOKUP(B20,EAS!A2:B1439,2,0)</f>
        <v>FUNDACION RENACER</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t="s">
        <v>2769</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2671</v>
      </c>
      <c r="C48" s="125" t="s">
        <v>31</v>
      </c>
      <c r="D48" s="122" t="s">
        <v>2735</v>
      </c>
      <c r="E48" s="145">
        <v>41480</v>
      </c>
      <c r="F48" s="145">
        <v>41639</v>
      </c>
      <c r="G48" s="172">
        <f>IF(AND(E48&lt;&gt;"",F48&lt;&gt;""),((F48-E48)/30),"")</f>
        <v>5.3</v>
      </c>
      <c r="H48" s="123" t="s">
        <v>2757</v>
      </c>
      <c r="I48" s="122" t="s">
        <v>421</v>
      </c>
      <c r="J48" s="122" t="s">
        <v>458</v>
      </c>
      <c r="K48" s="124">
        <v>70000000</v>
      </c>
      <c r="L48" s="125" t="s">
        <v>1148</v>
      </c>
      <c r="M48" s="181">
        <v>1</v>
      </c>
      <c r="N48" s="125" t="s">
        <v>27</v>
      </c>
      <c r="O48" s="125" t="s">
        <v>1148</v>
      </c>
      <c r="P48" s="79"/>
    </row>
    <row r="49" spans="1:16" s="6" customFormat="1" ht="24.75" customHeight="1" x14ac:dyDescent="0.25">
      <c r="A49" s="143">
        <v>2</v>
      </c>
      <c r="B49" s="123" t="s">
        <v>2671</v>
      </c>
      <c r="C49" s="125" t="s">
        <v>31</v>
      </c>
      <c r="D49" s="122" t="s">
        <v>2735</v>
      </c>
      <c r="E49" s="145">
        <v>41480</v>
      </c>
      <c r="F49" s="145">
        <v>41639</v>
      </c>
      <c r="G49" s="172">
        <f t="shared" ref="G49:G107" si="1">IF(AND(E49&lt;&gt;"",F49&lt;&gt;""),((F49-E49)/30),"")</f>
        <v>5.3</v>
      </c>
      <c r="H49" s="123" t="s">
        <v>2757</v>
      </c>
      <c r="I49" s="122" t="s">
        <v>421</v>
      </c>
      <c r="J49" s="122" t="s">
        <v>432</v>
      </c>
      <c r="K49" s="124">
        <v>70000000</v>
      </c>
      <c r="L49" s="125" t="s">
        <v>1148</v>
      </c>
      <c r="M49" s="181">
        <v>1</v>
      </c>
      <c r="N49" s="125" t="s">
        <v>27</v>
      </c>
      <c r="O49" s="125" t="s">
        <v>1148</v>
      </c>
      <c r="P49" s="79"/>
    </row>
    <row r="50" spans="1:16" s="6" customFormat="1" ht="24.75" customHeight="1" x14ac:dyDescent="0.25">
      <c r="A50" s="143">
        <v>3</v>
      </c>
      <c r="B50" s="123" t="s">
        <v>2671</v>
      </c>
      <c r="C50" s="125" t="s">
        <v>31</v>
      </c>
      <c r="D50" s="122" t="s">
        <v>2735</v>
      </c>
      <c r="E50" s="145">
        <v>41480</v>
      </c>
      <c r="F50" s="145">
        <v>41639</v>
      </c>
      <c r="G50" s="172">
        <f t="shared" si="1"/>
        <v>5.3</v>
      </c>
      <c r="H50" s="120" t="s">
        <v>2757</v>
      </c>
      <c r="I50" s="122" t="s">
        <v>421</v>
      </c>
      <c r="J50" s="122" t="s">
        <v>449</v>
      </c>
      <c r="K50" s="124">
        <v>70000000</v>
      </c>
      <c r="L50" s="125" t="s">
        <v>1148</v>
      </c>
      <c r="M50" s="181">
        <v>1</v>
      </c>
      <c r="N50" s="125" t="s">
        <v>27</v>
      </c>
      <c r="O50" s="125" t="s">
        <v>1148</v>
      </c>
      <c r="P50" s="79"/>
    </row>
    <row r="51" spans="1:16" s="6" customFormat="1" ht="24.75" customHeight="1" outlineLevel="1" x14ac:dyDescent="0.25">
      <c r="A51" s="143">
        <v>4</v>
      </c>
      <c r="B51" s="123" t="s">
        <v>2671</v>
      </c>
      <c r="C51" s="125" t="s">
        <v>31</v>
      </c>
      <c r="D51" s="122" t="s">
        <v>2736</v>
      </c>
      <c r="E51" s="145">
        <v>42671</v>
      </c>
      <c r="F51" s="145">
        <v>42720</v>
      </c>
      <c r="G51" s="172">
        <f t="shared" si="1"/>
        <v>1.6333333333333333</v>
      </c>
      <c r="H51" s="123" t="s">
        <v>2758</v>
      </c>
      <c r="I51" s="122" t="s">
        <v>110</v>
      </c>
      <c r="J51" s="122" t="s">
        <v>782</v>
      </c>
      <c r="K51" s="124">
        <v>989073855</v>
      </c>
      <c r="L51" s="125" t="s">
        <v>1148</v>
      </c>
      <c r="M51" s="181">
        <v>1</v>
      </c>
      <c r="N51" s="125" t="s">
        <v>27</v>
      </c>
      <c r="O51" s="125" t="s">
        <v>26</v>
      </c>
      <c r="P51" s="79"/>
    </row>
    <row r="52" spans="1:16" s="7" customFormat="1" ht="24.75" customHeight="1" outlineLevel="1" x14ac:dyDescent="0.25">
      <c r="A52" s="144">
        <v>5</v>
      </c>
      <c r="B52" s="123" t="s">
        <v>2671</v>
      </c>
      <c r="C52" s="125" t="s">
        <v>31</v>
      </c>
      <c r="D52" s="122" t="s">
        <v>2737</v>
      </c>
      <c r="E52" s="145">
        <v>42672</v>
      </c>
      <c r="F52" s="145">
        <v>42721</v>
      </c>
      <c r="G52" s="172">
        <f t="shared" si="1"/>
        <v>1.6333333333333333</v>
      </c>
      <c r="H52" s="120" t="s">
        <v>2759</v>
      </c>
      <c r="I52" s="122" t="s">
        <v>110</v>
      </c>
      <c r="J52" s="122" t="s">
        <v>819</v>
      </c>
      <c r="K52" s="124">
        <v>314884557</v>
      </c>
      <c r="L52" s="125" t="s">
        <v>1148</v>
      </c>
      <c r="M52" s="181">
        <v>1</v>
      </c>
      <c r="N52" s="125" t="s">
        <v>27</v>
      </c>
      <c r="O52" s="125" t="s">
        <v>26</v>
      </c>
      <c r="P52" s="80"/>
    </row>
    <row r="53" spans="1:16" s="7" customFormat="1" ht="24.75" customHeight="1" outlineLevel="1" x14ac:dyDescent="0.25">
      <c r="A53" s="144">
        <v>6</v>
      </c>
      <c r="B53" s="123" t="s">
        <v>2671</v>
      </c>
      <c r="C53" s="125" t="s">
        <v>31</v>
      </c>
      <c r="D53" s="122" t="s">
        <v>2737</v>
      </c>
      <c r="E53" s="145">
        <v>42672</v>
      </c>
      <c r="F53" s="145">
        <v>42721</v>
      </c>
      <c r="G53" s="172">
        <f t="shared" si="1"/>
        <v>1.6333333333333333</v>
      </c>
      <c r="H53" s="120" t="s">
        <v>2759</v>
      </c>
      <c r="I53" s="122" t="s">
        <v>110</v>
      </c>
      <c r="J53" s="122" t="s">
        <v>802</v>
      </c>
      <c r="K53" s="124">
        <v>314884557</v>
      </c>
      <c r="L53" s="125" t="s">
        <v>1148</v>
      </c>
      <c r="M53" s="181">
        <v>1</v>
      </c>
      <c r="N53" s="125" t="s">
        <v>27</v>
      </c>
      <c r="O53" s="125" t="s">
        <v>26</v>
      </c>
      <c r="P53" s="80"/>
    </row>
    <row r="54" spans="1:16" s="7" customFormat="1" ht="24.75" customHeight="1" outlineLevel="1" x14ac:dyDescent="0.25">
      <c r="A54" s="144">
        <v>7</v>
      </c>
      <c r="B54" s="123" t="s">
        <v>2671</v>
      </c>
      <c r="C54" s="125" t="s">
        <v>31</v>
      </c>
      <c r="D54" s="122" t="s">
        <v>2737</v>
      </c>
      <c r="E54" s="145">
        <v>42672</v>
      </c>
      <c r="F54" s="145">
        <v>42721</v>
      </c>
      <c r="G54" s="172">
        <f t="shared" si="1"/>
        <v>1.6333333333333333</v>
      </c>
      <c r="H54" s="123" t="s">
        <v>2759</v>
      </c>
      <c r="I54" s="122" t="s">
        <v>110</v>
      </c>
      <c r="J54" s="122" t="s">
        <v>782</v>
      </c>
      <c r="K54" s="119">
        <v>314884557</v>
      </c>
      <c r="L54" s="125" t="s">
        <v>1148</v>
      </c>
      <c r="M54" s="181">
        <v>1</v>
      </c>
      <c r="N54" s="125" t="s">
        <v>27</v>
      </c>
      <c r="O54" s="125" t="s">
        <v>26</v>
      </c>
      <c r="P54" s="80"/>
    </row>
    <row r="55" spans="1:16" s="7" customFormat="1" ht="24.75" customHeight="1" outlineLevel="1" x14ac:dyDescent="0.25">
      <c r="A55" s="144">
        <v>8</v>
      </c>
      <c r="B55" s="123" t="s">
        <v>2671</v>
      </c>
      <c r="C55" s="125" t="s">
        <v>31</v>
      </c>
      <c r="D55" s="122" t="s">
        <v>2737</v>
      </c>
      <c r="E55" s="145">
        <v>42672</v>
      </c>
      <c r="F55" s="145">
        <v>42721</v>
      </c>
      <c r="G55" s="172">
        <f t="shared" si="1"/>
        <v>1.6333333333333333</v>
      </c>
      <c r="H55" s="123" t="s">
        <v>2759</v>
      </c>
      <c r="I55" s="122" t="s">
        <v>110</v>
      </c>
      <c r="J55" s="122" t="s">
        <v>804</v>
      </c>
      <c r="K55" s="119">
        <v>314884557</v>
      </c>
      <c r="L55" s="125" t="s">
        <v>1148</v>
      </c>
      <c r="M55" s="181">
        <v>1</v>
      </c>
      <c r="N55" s="125" t="s">
        <v>27</v>
      </c>
      <c r="O55" s="125" t="s">
        <v>26</v>
      </c>
      <c r="P55" s="80"/>
    </row>
    <row r="56" spans="1:16" s="7" customFormat="1" ht="24.75" customHeight="1" outlineLevel="1" x14ac:dyDescent="0.25">
      <c r="A56" s="144">
        <v>9</v>
      </c>
      <c r="B56" s="123" t="s">
        <v>2671</v>
      </c>
      <c r="C56" s="125" t="s">
        <v>31</v>
      </c>
      <c r="D56" s="122" t="s">
        <v>2738</v>
      </c>
      <c r="E56" s="145">
        <v>43085</v>
      </c>
      <c r="F56" s="145">
        <v>43373</v>
      </c>
      <c r="G56" s="172">
        <f t="shared" si="1"/>
        <v>9.6</v>
      </c>
      <c r="H56" s="123" t="s">
        <v>2759</v>
      </c>
      <c r="I56" s="122" t="s">
        <v>1155</v>
      </c>
      <c r="J56" s="122" t="s">
        <v>1039</v>
      </c>
      <c r="K56" s="119">
        <v>1370058640</v>
      </c>
      <c r="L56" s="125" t="s">
        <v>1148</v>
      </c>
      <c r="M56" s="181">
        <v>1</v>
      </c>
      <c r="N56" s="125" t="s">
        <v>27</v>
      </c>
      <c r="O56" s="125" t="s">
        <v>26</v>
      </c>
      <c r="P56" s="80"/>
    </row>
    <row r="57" spans="1:16" s="7" customFormat="1" ht="24.75" customHeight="1" outlineLevel="1" x14ac:dyDescent="0.25">
      <c r="A57" s="144">
        <v>10</v>
      </c>
      <c r="B57" s="123" t="s">
        <v>2671</v>
      </c>
      <c r="C57" s="125" t="s">
        <v>31</v>
      </c>
      <c r="D57" s="122" t="s">
        <v>2739</v>
      </c>
      <c r="E57" s="145">
        <v>43397</v>
      </c>
      <c r="F57" s="145">
        <v>43434</v>
      </c>
      <c r="G57" s="172">
        <f t="shared" si="1"/>
        <v>1.2333333333333334</v>
      </c>
      <c r="H57" s="123" t="s">
        <v>2759</v>
      </c>
      <c r="I57" s="122" t="s">
        <v>1155</v>
      </c>
      <c r="J57" s="122" t="s">
        <v>1039</v>
      </c>
      <c r="K57" s="124">
        <v>224553604</v>
      </c>
      <c r="L57" s="125" t="s">
        <v>1148</v>
      </c>
      <c r="M57" s="181">
        <v>1</v>
      </c>
      <c r="N57" s="125" t="s">
        <v>27</v>
      </c>
      <c r="O57" s="125" t="s">
        <v>26</v>
      </c>
      <c r="P57" s="80"/>
    </row>
    <row r="58" spans="1:16" s="7" customFormat="1" ht="24.75" customHeight="1" outlineLevel="1" x14ac:dyDescent="0.25">
      <c r="A58" s="144">
        <v>11</v>
      </c>
      <c r="B58" s="123" t="s">
        <v>2671</v>
      </c>
      <c r="C58" s="125" t="s">
        <v>31</v>
      </c>
      <c r="D58" s="122" t="s">
        <v>2740</v>
      </c>
      <c r="E58" s="145">
        <v>43483</v>
      </c>
      <c r="F58" s="145">
        <v>43819</v>
      </c>
      <c r="G58" s="172">
        <f t="shared" si="1"/>
        <v>11.2</v>
      </c>
      <c r="H58" s="123" t="s">
        <v>2759</v>
      </c>
      <c r="I58" s="122" t="s">
        <v>1155</v>
      </c>
      <c r="J58" s="122" t="s">
        <v>1039</v>
      </c>
      <c r="K58" s="124">
        <v>2331542291</v>
      </c>
      <c r="L58" s="125" t="s">
        <v>1148</v>
      </c>
      <c r="M58" s="181">
        <v>1</v>
      </c>
      <c r="N58" s="125" t="s">
        <v>27</v>
      </c>
      <c r="O58" s="125" t="s">
        <v>26</v>
      </c>
      <c r="P58" s="80"/>
    </row>
    <row r="59" spans="1:16" s="7" customFormat="1" ht="24.75" customHeight="1" outlineLevel="1" x14ac:dyDescent="0.25">
      <c r="A59" s="144">
        <v>12</v>
      </c>
      <c r="B59" s="123" t="s">
        <v>2671</v>
      </c>
      <c r="C59" s="125" t="s">
        <v>31</v>
      </c>
      <c r="D59" s="122" t="s">
        <v>2741</v>
      </c>
      <c r="E59" s="145">
        <v>43922</v>
      </c>
      <c r="F59" s="145">
        <v>44165</v>
      </c>
      <c r="G59" s="172">
        <f t="shared" si="1"/>
        <v>8.1</v>
      </c>
      <c r="H59" s="123" t="s">
        <v>2759</v>
      </c>
      <c r="I59" s="122" t="s">
        <v>421</v>
      </c>
      <c r="J59" s="122" t="s">
        <v>432</v>
      </c>
      <c r="K59" s="124">
        <v>2435108767</v>
      </c>
      <c r="L59" s="125" t="s">
        <v>1148</v>
      </c>
      <c r="M59" s="181">
        <v>1</v>
      </c>
      <c r="N59" s="125" t="s">
        <v>2639</v>
      </c>
      <c r="O59" s="125" t="s">
        <v>1148</v>
      </c>
      <c r="P59" s="80"/>
    </row>
    <row r="60" spans="1:16" s="7" customFormat="1" ht="24.75" customHeight="1" outlineLevel="1" x14ac:dyDescent="0.25">
      <c r="A60" s="144">
        <v>13</v>
      </c>
      <c r="B60" s="123" t="s">
        <v>2671</v>
      </c>
      <c r="C60" s="125" t="s">
        <v>31</v>
      </c>
      <c r="D60" s="122" t="s">
        <v>2741</v>
      </c>
      <c r="E60" s="145">
        <v>43922</v>
      </c>
      <c r="F60" s="145">
        <v>44165</v>
      </c>
      <c r="G60" s="172">
        <f t="shared" si="1"/>
        <v>8.1</v>
      </c>
      <c r="H60" s="123" t="s">
        <v>2759</v>
      </c>
      <c r="I60" s="122" t="s">
        <v>421</v>
      </c>
      <c r="J60" s="122" t="s">
        <v>458</v>
      </c>
      <c r="K60" s="124">
        <v>2435108767</v>
      </c>
      <c r="L60" s="125" t="s">
        <v>1148</v>
      </c>
      <c r="M60" s="181">
        <v>1</v>
      </c>
      <c r="N60" s="125" t="s">
        <v>2639</v>
      </c>
      <c r="O60" s="125" t="s">
        <v>1148</v>
      </c>
      <c r="P60" s="80"/>
    </row>
    <row r="61" spans="1:16" s="7" customFormat="1" ht="24.75" customHeight="1" outlineLevel="1" x14ac:dyDescent="0.25">
      <c r="A61" s="144">
        <v>14</v>
      </c>
      <c r="B61" s="123" t="s">
        <v>2742</v>
      </c>
      <c r="C61" s="125" t="s">
        <v>31</v>
      </c>
      <c r="D61" s="122" t="s">
        <v>2741</v>
      </c>
      <c r="E61" s="145">
        <v>43922</v>
      </c>
      <c r="F61" s="145">
        <v>44165</v>
      </c>
      <c r="G61" s="172">
        <f t="shared" si="1"/>
        <v>8.1</v>
      </c>
      <c r="H61" s="123" t="s">
        <v>2760</v>
      </c>
      <c r="I61" s="122" t="s">
        <v>421</v>
      </c>
      <c r="J61" s="122" t="s">
        <v>445</v>
      </c>
      <c r="K61" s="124">
        <v>2435108767</v>
      </c>
      <c r="L61" s="125" t="s">
        <v>1148</v>
      </c>
      <c r="M61" s="181">
        <v>1</v>
      </c>
      <c r="N61" s="125" t="s">
        <v>27</v>
      </c>
      <c r="O61" s="125" t="s">
        <v>1148</v>
      </c>
      <c r="P61" s="80"/>
    </row>
    <row r="62" spans="1:16" s="7" customFormat="1" ht="24.75" customHeight="1" outlineLevel="1" x14ac:dyDescent="0.25">
      <c r="A62" s="144">
        <v>15</v>
      </c>
      <c r="B62" s="123" t="s">
        <v>2743</v>
      </c>
      <c r="C62" s="125" t="s">
        <v>31</v>
      </c>
      <c r="D62" s="122" t="s">
        <v>2744</v>
      </c>
      <c r="E62" s="145">
        <v>41530</v>
      </c>
      <c r="F62" s="145">
        <v>41560</v>
      </c>
      <c r="G62" s="172">
        <f t="shared" si="1"/>
        <v>1</v>
      </c>
      <c r="H62" s="123" t="s">
        <v>2761</v>
      </c>
      <c r="I62" s="122" t="s">
        <v>1155</v>
      </c>
      <c r="J62" s="122" t="s">
        <v>1039</v>
      </c>
      <c r="K62" s="124">
        <v>37000000</v>
      </c>
      <c r="L62" s="125" t="s">
        <v>1148</v>
      </c>
      <c r="M62" s="181">
        <v>1</v>
      </c>
      <c r="N62" s="125" t="s">
        <v>27</v>
      </c>
      <c r="O62" s="125" t="s">
        <v>1148</v>
      </c>
      <c r="P62" s="80"/>
    </row>
    <row r="63" spans="1:16" s="7" customFormat="1" ht="24.75" customHeight="1" outlineLevel="1" x14ac:dyDescent="0.25">
      <c r="A63" s="144">
        <v>16</v>
      </c>
      <c r="B63" s="123" t="s">
        <v>2745</v>
      </c>
      <c r="C63" s="125" t="s">
        <v>32</v>
      </c>
      <c r="D63" s="122" t="s">
        <v>2746</v>
      </c>
      <c r="E63" s="145">
        <v>41003</v>
      </c>
      <c r="F63" s="145">
        <v>41368</v>
      </c>
      <c r="G63" s="172">
        <f t="shared" si="1"/>
        <v>12.166666666666666</v>
      </c>
      <c r="H63" s="123" t="s">
        <v>2762</v>
      </c>
      <c r="I63" s="122" t="s">
        <v>1155</v>
      </c>
      <c r="J63" s="122" t="s">
        <v>1039</v>
      </c>
      <c r="K63" s="124">
        <v>105000000</v>
      </c>
      <c r="L63" s="125" t="s">
        <v>1148</v>
      </c>
      <c r="M63" s="181">
        <v>1</v>
      </c>
      <c r="N63" s="125" t="s">
        <v>27</v>
      </c>
      <c r="O63" s="125" t="s">
        <v>1148</v>
      </c>
      <c r="P63" s="80"/>
    </row>
    <row r="64" spans="1:16" s="7" customFormat="1" ht="24.75" customHeight="1" outlineLevel="1" x14ac:dyDescent="0.25">
      <c r="A64" s="144">
        <v>17</v>
      </c>
      <c r="B64" s="123" t="s">
        <v>2671</v>
      </c>
      <c r="C64" s="125" t="s">
        <v>31</v>
      </c>
      <c r="D64" s="122" t="s">
        <v>2747</v>
      </c>
      <c r="E64" s="145">
        <v>42719</v>
      </c>
      <c r="F64" s="145">
        <v>43084</v>
      </c>
      <c r="G64" s="172">
        <f t="shared" si="1"/>
        <v>12.166666666666666</v>
      </c>
      <c r="H64" s="123" t="s">
        <v>2758</v>
      </c>
      <c r="I64" s="122" t="s">
        <v>110</v>
      </c>
      <c r="J64" s="122" t="s">
        <v>138</v>
      </c>
      <c r="K64" s="124">
        <v>3785409312</v>
      </c>
      <c r="L64" s="125" t="s">
        <v>1148</v>
      </c>
      <c r="M64" s="181">
        <v>1</v>
      </c>
      <c r="N64" s="125" t="s">
        <v>27</v>
      </c>
      <c r="O64" s="125" t="s">
        <v>26</v>
      </c>
      <c r="P64" s="80"/>
    </row>
    <row r="65" spans="1:16" s="7" customFormat="1" ht="24.75" customHeight="1" outlineLevel="1" x14ac:dyDescent="0.25">
      <c r="A65" s="144">
        <v>18</v>
      </c>
      <c r="B65" s="123" t="s">
        <v>2671</v>
      </c>
      <c r="C65" s="125" t="s">
        <v>31</v>
      </c>
      <c r="D65" s="122" t="s">
        <v>2748</v>
      </c>
      <c r="E65" s="145">
        <v>42719</v>
      </c>
      <c r="F65" s="145">
        <v>43084</v>
      </c>
      <c r="G65" s="172">
        <f t="shared" si="1"/>
        <v>12.166666666666666</v>
      </c>
      <c r="H65" s="123" t="s">
        <v>2758</v>
      </c>
      <c r="I65" s="122" t="s">
        <v>110</v>
      </c>
      <c r="J65" s="122" t="s">
        <v>782</v>
      </c>
      <c r="K65" s="124">
        <v>3785409312</v>
      </c>
      <c r="L65" s="125" t="s">
        <v>1148</v>
      </c>
      <c r="M65" s="181">
        <v>1</v>
      </c>
      <c r="N65" s="125" t="s">
        <v>27</v>
      </c>
      <c r="O65" s="125" t="s">
        <v>26</v>
      </c>
      <c r="P65" s="80"/>
    </row>
    <row r="66" spans="1:16" s="7" customFormat="1" ht="24.75" customHeight="1" outlineLevel="1" x14ac:dyDescent="0.25">
      <c r="A66" s="144">
        <v>19</v>
      </c>
      <c r="B66" s="123" t="s">
        <v>2671</v>
      </c>
      <c r="C66" s="125" t="s">
        <v>31</v>
      </c>
      <c r="D66" s="122" t="s">
        <v>2749</v>
      </c>
      <c r="E66" s="145">
        <v>42399</v>
      </c>
      <c r="F66" s="145">
        <v>42674</v>
      </c>
      <c r="G66" s="172">
        <f t="shared" si="1"/>
        <v>9.1666666666666661</v>
      </c>
      <c r="H66" s="123" t="s">
        <v>2758</v>
      </c>
      <c r="I66" s="122" t="s">
        <v>1155</v>
      </c>
      <c r="J66" s="122" t="s">
        <v>1039</v>
      </c>
      <c r="K66" s="124">
        <v>1539042954</v>
      </c>
      <c r="L66" s="125" t="s">
        <v>1148</v>
      </c>
      <c r="M66" s="181">
        <v>1</v>
      </c>
      <c r="N66" s="125" t="s">
        <v>27</v>
      </c>
      <c r="O66" s="125" t="s">
        <v>26</v>
      </c>
      <c r="P66" s="80"/>
    </row>
    <row r="67" spans="1:16" s="7" customFormat="1" ht="24.75" customHeight="1" outlineLevel="1" x14ac:dyDescent="0.25">
      <c r="A67" s="144">
        <v>20</v>
      </c>
      <c r="B67" s="123" t="s">
        <v>2671</v>
      </c>
      <c r="C67" s="125" t="s">
        <v>31</v>
      </c>
      <c r="D67" s="122" t="s">
        <v>2750</v>
      </c>
      <c r="E67" s="145">
        <v>42675</v>
      </c>
      <c r="F67" s="145">
        <v>42719</v>
      </c>
      <c r="G67" s="172">
        <f t="shared" ref="G67:G82" si="2">IF(AND(E67&lt;&gt;"",F67&lt;&gt;""),((F67-E67)/30),"")</f>
        <v>1.4666666666666666</v>
      </c>
      <c r="H67" s="123" t="s">
        <v>2758</v>
      </c>
      <c r="I67" s="122" t="s">
        <v>1155</v>
      </c>
      <c r="J67" s="122" t="s">
        <v>1039</v>
      </c>
      <c r="K67" s="124">
        <v>425839008</v>
      </c>
      <c r="L67" s="125" t="s">
        <v>1148</v>
      </c>
      <c r="M67" s="181">
        <v>1</v>
      </c>
      <c r="N67" s="125" t="s">
        <v>27</v>
      </c>
      <c r="O67" s="125" t="s">
        <v>26</v>
      </c>
      <c r="P67" s="80"/>
    </row>
    <row r="68" spans="1:16" s="7" customFormat="1" ht="24.75" customHeight="1" outlineLevel="1" x14ac:dyDescent="0.25">
      <c r="A68" s="144">
        <v>21</v>
      </c>
      <c r="B68" s="123" t="s">
        <v>2671</v>
      </c>
      <c r="C68" s="125" t="s">
        <v>31</v>
      </c>
      <c r="D68" s="122" t="s">
        <v>2751</v>
      </c>
      <c r="E68" s="145">
        <v>42718</v>
      </c>
      <c r="F68" s="145">
        <v>43085</v>
      </c>
      <c r="G68" s="172">
        <f t="shared" si="2"/>
        <v>12.233333333333333</v>
      </c>
      <c r="H68" s="123" t="s">
        <v>2758</v>
      </c>
      <c r="I68" s="122" t="s">
        <v>1155</v>
      </c>
      <c r="J68" s="122" t="s">
        <v>1039</v>
      </c>
      <c r="K68" s="124">
        <v>2388464509</v>
      </c>
      <c r="L68" s="125" t="s">
        <v>1148</v>
      </c>
      <c r="M68" s="181">
        <v>1</v>
      </c>
      <c r="N68" s="125" t="s">
        <v>27</v>
      </c>
      <c r="O68" s="125" t="s">
        <v>26</v>
      </c>
      <c r="P68" s="80"/>
    </row>
    <row r="69" spans="1:16" s="7" customFormat="1" ht="24.75" customHeight="1" outlineLevel="1" x14ac:dyDescent="0.25">
      <c r="A69" s="144">
        <v>22</v>
      </c>
      <c r="B69" s="123" t="s">
        <v>2671</v>
      </c>
      <c r="C69" s="125" t="s">
        <v>31</v>
      </c>
      <c r="D69" s="122" t="s">
        <v>2752</v>
      </c>
      <c r="E69" s="145">
        <v>42616</v>
      </c>
      <c r="F69" s="145">
        <v>42675</v>
      </c>
      <c r="G69" s="172">
        <f t="shared" si="2"/>
        <v>1.9666666666666666</v>
      </c>
      <c r="H69" s="123" t="s">
        <v>2758</v>
      </c>
      <c r="I69" s="122" t="s">
        <v>110</v>
      </c>
      <c r="J69" s="122" t="s">
        <v>804</v>
      </c>
      <c r="K69" s="124">
        <v>1363343475</v>
      </c>
      <c r="L69" s="125" t="s">
        <v>1148</v>
      </c>
      <c r="M69" s="181">
        <v>1</v>
      </c>
      <c r="N69" s="125" t="s">
        <v>27</v>
      </c>
      <c r="O69" s="125" t="s">
        <v>26</v>
      </c>
      <c r="P69" s="80"/>
    </row>
    <row r="70" spans="1:16" s="7" customFormat="1" ht="24.75" customHeight="1" outlineLevel="1" x14ac:dyDescent="0.25">
      <c r="A70" s="144">
        <v>23</v>
      </c>
      <c r="B70" s="123" t="s">
        <v>2671</v>
      </c>
      <c r="C70" s="125" t="s">
        <v>31</v>
      </c>
      <c r="D70" s="122" t="s">
        <v>2752</v>
      </c>
      <c r="E70" s="145">
        <v>42616</v>
      </c>
      <c r="F70" s="145">
        <v>42675</v>
      </c>
      <c r="G70" s="172">
        <f t="shared" si="2"/>
        <v>1.9666666666666666</v>
      </c>
      <c r="H70" s="123" t="s">
        <v>2758</v>
      </c>
      <c r="I70" s="122" t="s">
        <v>110</v>
      </c>
      <c r="J70" s="122" t="s">
        <v>802</v>
      </c>
      <c r="K70" s="124">
        <v>1363343475</v>
      </c>
      <c r="L70" s="125" t="s">
        <v>1148</v>
      </c>
      <c r="M70" s="181">
        <v>1</v>
      </c>
      <c r="N70" s="125" t="s">
        <v>27</v>
      </c>
      <c r="O70" s="125" t="s">
        <v>26</v>
      </c>
      <c r="P70" s="80"/>
    </row>
    <row r="71" spans="1:16" s="7" customFormat="1" ht="24.75" customHeight="1" outlineLevel="1" x14ac:dyDescent="0.25">
      <c r="A71" s="144">
        <v>24</v>
      </c>
      <c r="B71" s="123" t="s">
        <v>2671</v>
      </c>
      <c r="C71" s="125" t="s">
        <v>31</v>
      </c>
      <c r="D71" s="122" t="s">
        <v>2752</v>
      </c>
      <c r="E71" s="145">
        <v>42616</v>
      </c>
      <c r="F71" s="145">
        <v>42675</v>
      </c>
      <c r="G71" s="172">
        <f t="shared" si="2"/>
        <v>1.9666666666666666</v>
      </c>
      <c r="H71" s="123" t="s">
        <v>2758</v>
      </c>
      <c r="I71" s="122" t="s">
        <v>110</v>
      </c>
      <c r="J71" s="122" t="s">
        <v>138</v>
      </c>
      <c r="K71" s="124">
        <v>1363343475</v>
      </c>
      <c r="L71" s="125" t="s">
        <v>1148</v>
      </c>
      <c r="M71" s="181">
        <v>1</v>
      </c>
      <c r="N71" s="125" t="s">
        <v>27</v>
      </c>
      <c r="O71" s="125" t="s">
        <v>26</v>
      </c>
      <c r="P71" s="80"/>
    </row>
    <row r="72" spans="1:16" s="7" customFormat="1" ht="24.75" customHeight="1" outlineLevel="1" x14ac:dyDescent="0.25">
      <c r="A72" s="144">
        <v>25</v>
      </c>
      <c r="B72" s="123" t="s">
        <v>2671</v>
      </c>
      <c r="C72" s="125" t="s">
        <v>31</v>
      </c>
      <c r="D72" s="122" t="s">
        <v>2753</v>
      </c>
      <c r="E72" s="145">
        <v>42676</v>
      </c>
      <c r="F72" s="145">
        <v>43313</v>
      </c>
      <c r="G72" s="172">
        <f t="shared" si="2"/>
        <v>21.233333333333334</v>
      </c>
      <c r="H72" s="123" t="s">
        <v>2758</v>
      </c>
      <c r="I72" s="122" t="s">
        <v>110</v>
      </c>
      <c r="J72" s="122" t="s">
        <v>819</v>
      </c>
      <c r="K72" s="124">
        <v>3484967996</v>
      </c>
      <c r="L72" s="125" t="s">
        <v>1148</v>
      </c>
      <c r="M72" s="181">
        <v>1</v>
      </c>
      <c r="N72" s="125" t="s">
        <v>27</v>
      </c>
      <c r="O72" s="125" t="s">
        <v>26</v>
      </c>
      <c r="P72" s="80"/>
    </row>
    <row r="73" spans="1:16" s="7" customFormat="1" ht="24.75" customHeight="1" outlineLevel="1" x14ac:dyDescent="0.25">
      <c r="A73" s="144">
        <v>26</v>
      </c>
      <c r="B73" s="123" t="s">
        <v>2754</v>
      </c>
      <c r="C73" s="125" t="s">
        <v>32</v>
      </c>
      <c r="D73" s="122" t="s">
        <v>2755</v>
      </c>
      <c r="E73" s="145">
        <v>43773</v>
      </c>
      <c r="F73" s="145">
        <v>44139</v>
      </c>
      <c r="G73" s="172">
        <f t="shared" si="2"/>
        <v>12.2</v>
      </c>
      <c r="H73" s="123" t="s">
        <v>2763</v>
      </c>
      <c r="I73" s="122" t="s">
        <v>1155</v>
      </c>
      <c r="J73" s="122" t="s">
        <v>1035</v>
      </c>
      <c r="K73" s="124">
        <v>45000000</v>
      </c>
      <c r="L73" s="125" t="s">
        <v>1148</v>
      </c>
      <c r="M73" s="181">
        <v>1</v>
      </c>
      <c r="N73" s="125" t="s">
        <v>27</v>
      </c>
      <c r="O73" s="125" t="s">
        <v>1148</v>
      </c>
      <c r="P73" s="80"/>
    </row>
    <row r="74" spans="1:16" s="7" customFormat="1" ht="24.75" customHeight="1" outlineLevel="1" x14ac:dyDescent="0.25">
      <c r="A74" s="144">
        <v>27</v>
      </c>
      <c r="B74" s="123" t="s">
        <v>2754</v>
      </c>
      <c r="C74" s="125" t="s">
        <v>32</v>
      </c>
      <c r="D74" s="122" t="s">
        <v>2755</v>
      </c>
      <c r="E74" s="145">
        <v>43773</v>
      </c>
      <c r="F74" s="145">
        <v>44139</v>
      </c>
      <c r="G74" s="172">
        <f t="shared" si="2"/>
        <v>12.2</v>
      </c>
      <c r="H74" s="123" t="s">
        <v>2763</v>
      </c>
      <c r="I74" s="122" t="s">
        <v>1155</v>
      </c>
      <c r="J74" s="122" t="s">
        <v>1053</v>
      </c>
      <c r="K74" s="124">
        <v>45000000</v>
      </c>
      <c r="L74" s="125" t="s">
        <v>1148</v>
      </c>
      <c r="M74" s="181">
        <v>1</v>
      </c>
      <c r="N74" s="125" t="s">
        <v>27</v>
      </c>
      <c r="O74" s="125" t="s">
        <v>1148</v>
      </c>
      <c r="P74" s="80"/>
    </row>
    <row r="75" spans="1:16" s="7" customFormat="1" ht="24.75" customHeight="1" outlineLevel="1" x14ac:dyDescent="0.25">
      <c r="A75" s="144">
        <v>28</v>
      </c>
      <c r="B75" s="123" t="s">
        <v>2754</v>
      </c>
      <c r="C75" s="125" t="s">
        <v>32</v>
      </c>
      <c r="D75" s="122" t="s">
        <v>2755</v>
      </c>
      <c r="E75" s="145">
        <v>43773</v>
      </c>
      <c r="F75" s="145">
        <v>44139</v>
      </c>
      <c r="G75" s="172">
        <f t="shared" si="2"/>
        <v>12.2</v>
      </c>
      <c r="H75" s="123" t="s">
        <v>2763</v>
      </c>
      <c r="I75" s="122" t="s">
        <v>1155</v>
      </c>
      <c r="J75" s="122" t="s">
        <v>1045</v>
      </c>
      <c r="K75" s="124">
        <v>45000000</v>
      </c>
      <c r="L75" s="125" t="s">
        <v>1148</v>
      </c>
      <c r="M75" s="181">
        <v>1</v>
      </c>
      <c r="N75" s="125" t="s">
        <v>27</v>
      </c>
      <c r="O75" s="125" t="s">
        <v>1148</v>
      </c>
      <c r="P75" s="80"/>
    </row>
    <row r="76" spans="1:16" s="7" customFormat="1" ht="24.75" customHeight="1" outlineLevel="1" x14ac:dyDescent="0.25">
      <c r="A76" s="144">
        <v>29</v>
      </c>
      <c r="B76" s="123" t="s">
        <v>2754</v>
      </c>
      <c r="C76" s="125" t="s">
        <v>32</v>
      </c>
      <c r="D76" s="122" t="s">
        <v>2755</v>
      </c>
      <c r="E76" s="145">
        <v>43773</v>
      </c>
      <c r="F76" s="145">
        <v>44139</v>
      </c>
      <c r="G76" s="172">
        <f t="shared" si="2"/>
        <v>12.2</v>
      </c>
      <c r="H76" s="123" t="s">
        <v>2763</v>
      </c>
      <c r="I76" s="122" t="s">
        <v>1155</v>
      </c>
      <c r="J76" s="122" t="s">
        <v>1044</v>
      </c>
      <c r="K76" s="124">
        <v>45000000</v>
      </c>
      <c r="L76" s="125" t="s">
        <v>1148</v>
      </c>
      <c r="M76" s="181">
        <v>1</v>
      </c>
      <c r="N76" s="125" t="s">
        <v>27</v>
      </c>
      <c r="O76" s="125" t="s">
        <v>1148</v>
      </c>
      <c r="P76" s="80"/>
    </row>
    <row r="77" spans="1:16" s="7" customFormat="1" ht="24.75" customHeight="1" outlineLevel="1" x14ac:dyDescent="0.25">
      <c r="A77" s="144">
        <v>30</v>
      </c>
      <c r="B77" s="123" t="s">
        <v>2754</v>
      </c>
      <c r="C77" s="125" t="s">
        <v>32</v>
      </c>
      <c r="D77" s="122" t="s">
        <v>2755</v>
      </c>
      <c r="E77" s="145">
        <v>43773</v>
      </c>
      <c r="F77" s="145">
        <v>44139</v>
      </c>
      <c r="G77" s="172">
        <f t="shared" si="2"/>
        <v>12.2</v>
      </c>
      <c r="H77" s="123" t="s">
        <v>2763</v>
      </c>
      <c r="I77" s="122" t="s">
        <v>1155</v>
      </c>
      <c r="J77" s="122" t="s">
        <v>1060</v>
      </c>
      <c r="K77" s="124">
        <v>45000000</v>
      </c>
      <c r="L77" s="125" t="s">
        <v>1148</v>
      </c>
      <c r="M77" s="181">
        <v>1</v>
      </c>
      <c r="N77" s="125" t="s">
        <v>27</v>
      </c>
      <c r="O77" s="125" t="s">
        <v>1148</v>
      </c>
      <c r="P77" s="80"/>
    </row>
    <row r="78" spans="1:16" s="7" customFormat="1" ht="24.75" customHeight="1" outlineLevel="1" x14ac:dyDescent="0.25">
      <c r="A78" s="144">
        <v>31</v>
      </c>
      <c r="B78" s="123" t="s">
        <v>2754</v>
      </c>
      <c r="C78" s="125" t="s">
        <v>32</v>
      </c>
      <c r="D78" s="122" t="s">
        <v>2755</v>
      </c>
      <c r="E78" s="145">
        <v>43773</v>
      </c>
      <c r="F78" s="145">
        <v>44139</v>
      </c>
      <c r="G78" s="172">
        <f t="shared" si="2"/>
        <v>12.2</v>
      </c>
      <c r="H78" s="123" t="s">
        <v>2763</v>
      </c>
      <c r="I78" s="122" t="s">
        <v>1155</v>
      </c>
      <c r="J78" s="122" t="s">
        <v>1059</v>
      </c>
      <c r="K78" s="124">
        <v>45000000</v>
      </c>
      <c r="L78" s="125" t="s">
        <v>1148</v>
      </c>
      <c r="M78" s="181">
        <v>1</v>
      </c>
      <c r="N78" s="125" t="s">
        <v>27</v>
      </c>
      <c r="O78" s="125" t="s">
        <v>1148</v>
      </c>
      <c r="P78" s="80"/>
    </row>
    <row r="79" spans="1:16" s="7" customFormat="1" ht="24.75" customHeight="1" outlineLevel="1" x14ac:dyDescent="0.25">
      <c r="A79" s="144">
        <v>32</v>
      </c>
      <c r="B79" s="123" t="s">
        <v>2754</v>
      </c>
      <c r="C79" s="125" t="s">
        <v>32</v>
      </c>
      <c r="D79" s="122" t="s">
        <v>2755</v>
      </c>
      <c r="E79" s="145">
        <v>43773</v>
      </c>
      <c r="F79" s="145">
        <v>44139</v>
      </c>
      <c r="G79" s="172">
        <f t="shared" si="2"/>
        <v>12.2</v>
      </c>
      <c r="H79" s="123" t="s">
        <v>2764</v>
      </c>
      <c r="I79" s="122" t="s">
        <v>1155</v>
      </c>
      <c r="J79" s="122" t="s">
        <v>1068</v>
      </c>
      <c r="K79" s="124">
        <v>45000000</v>
      </c>
      <c r="L79" s="125" t="s">
        <v>1148</v>
      </c>
      <c r="M79" s="181">
        <v>1</v>
      </c>
      <c r="N79" s="125" t="s">
        <v>27</v>
      </c>
      <c r="O79" s="125" t="s">
        <v>1148</v>
      </c>
      <c r="P79" s="80"/>
    </row>
    <row r="80" spans="1:16" s="7" customFormat="1" ht="24.75" customHeight="1" outlineLevel="1" x14ac:dyDescent="0.25">
      <c r="A80" s="144">
        <v>33</v>
      </c>
      <c r="B80" s="123" t="s">
        <v>2754</v>
      </c>
      <c r="C80" s="125" t="s">
        <v>32</v>
      </c>
      <c r="D80" s="122" t="s">
        <v>2756</v>
      </c>
      <c r="E80" s="145">
        <v>43787</v>
      </c>
      <c r="F80" s="145">
        <v>44158</v>
      </c>
      <c r="G80" s="172">
        <f t="shared" si="2"/>
        <v>12.366666666666667</v>
      </c>
      <c r="H80" s="123" t="s">
        <v>2763</v>
      </c>
      <c r="I80" s="122" t="s">
        <v>36</v>
      </c>
      <c r="J80" s="122" t="s">
        <v>56</v>
      </c>
      <c r="K80" s="124">
        <v>15600000</v>
      </c>
      <c r="L80" s="125" t="s">
        <v>1148</v>
      </c>
      <c r="M80" s="181">
        <v>1</v>
      </c>
      <c r="N80" s="125" t="s">
        <v>27</v>
      </c>
      <c r="O80" s="125" t="s">
        <v>1148</v>
      </c>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t="s">
        <v>2622</v>
      </c>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v>0.01</v>
      </c>
      <c r="G179" s="179">
        <f>IF(F179&gt;0,SUM(E179+F179),"")</f>
        <v>0.03</v>
      </c>
      <c r="H179" s="5"/>
      <c r="I179" s="221" t="s">
        <v>2674</v>
      </c>
      <c r="J179" s="222"/>
      <c r="K179" s="222"/>
      <c r="L179" s="223"/>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10190921.699999999</v>
      </c>
      <c r="F185" s="93"/>
      <c r="G185" s="94"/>
      <c r="H185" s="89"/>
      <c r="I185" s="91" t="s">
        <v>2632</v>
      </c>
      <c r="J185" s="184">
        <f>M179</f>
        <v>0.03</v>
      </c>
      <c r="K185" s="231" t="s">
        <v>2633</v>
      </c>
      <c r="L185" s="231"/>
      <c r="M185" s="95">
        <f>+J185*K20</f>
        <v>10190921.699999999</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50"/>
      <c r="Q192" s="154"/>
      <c r="R192" s="155"/>
      <c r="S192" s="155"/>
      <c r="T192" s="154"/>
    </row>
    <row r="193" spans="1:18" x14ac:dyDescent="0.25">
      <c r="A193" s="9"/>
      <c r="C193" s="128">
        <v>42360</v>
      </c>
      <c r="D193" s="5"/>
      <c r="E193" s="127">
        <v>5639</v>
      </c>
      <c r="F193" s="5"/>
      <c r="G193" s="5"/>
      <c r="H193" s="147" t="s">
        <v>2765</v>
      </c>
      <c r="J193" s="5"/>
      <c r="K193" s="128">
        <v>42671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2766</v>
      </c>
      <c r="J211" s="27" t="s">
        <v>2627</v>
      </c>
      <c r="K211" s="148" t="s">
        <v>2766</v>
      </c>
      <c r="L211" s="21"/>
      <c r="M211" s="21"/>
      <c r="N211" s="21"/>
      <c r="O211" s="8"/>
    </row>
    <row r="212" spans="1:15" x14ac:dyDescent="0.25">
      <c r="A212" s="9"/>
      <c r="B212" s="27" t="s">
        <v>2624</v>
      </c>
      <c r="C212" s="147" t="s">
        <v>2765</v>
      </c>
      <c r="D212" s="21"/>
      <c r="G212" s="27" t="s">
        <v>2626</v>
      </c>
      <c r="H212" s="148" t="s">
        <v>2767</v>
      </c>
      <c r="J212" s="27" t="s">
        <v>2628</v>
      </c>
      <c r="K212" s="147" t="s">
        <v>2768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44193.514225462961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9" t="str">
        <f>HYPERLINK("#Integrante_3!A109","CAPACIDAD RESIDUAL")</f>
        <v>CAPACIDAD RESIDUAL</v>
      </c>
      <c r="F8" s="210"/>
      <c r="G8" s="211"/>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9" t="str">
        <f>HYPERLINK("#Integrante_3!A162","TALENTO HUMANO")</f>
        <v>TALENTO HUMANO</v>
      </c>
      <c r="F9" s="210"/>
      <c r="G9" s="211"/>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9" t="str">
        <f>HYPERLINK("#Integrante_3!F162","INFRAESTRUCTURA")</f>
        <v>INFRAESTRUCTURA</v>
      </c>
      <c r="F10" s="210"/>
      <c r="G10" s="211"/>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44193.514225462961</v>
      </c>
      <c r="W20" s="106">
        <f ca="1">NOW()</f>
        <v>44193.514225462961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5"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4"/>
      <c r="S175" s="19"/>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64" t="s">
        <v>2623</v>
      </c>
      <c r="S176" s="19"/>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2674</v>
      </c>
      <c r="J177" s="222"/>
      <c r="K177" s="222"/>
      <c r="L177" s="223"/>
      <c r="M177" s="178"/>
      <c r="O177" s="8"/>
      <c r="Q177" s="19"/>
      <c r="R177" s="179"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44193.514225462961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9" t="str">
        <f>HYPERLINK("#Integrante_4!A109","CAPACIDAD RESIDUAL")</f>
        <v>CAPACIDAD RESIDUAL</v>
      </c>
      <c r="F8" s="210"/>
      <c r="G8" s="211"/>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9" t="str">
        <f>HYPERLINK("#Integrante_4!A162","TALENTO HUMANO")</f>
        <v>TALENTO HUMANO</v>
      </c>
      <c r="F9" s="210"/>
      <c r="G9" s="211"/>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9" t="str">
        <f>HYPERLINK("#Integrante_4!F162","INFRAESTRUCTURA")</f>
        <v>INFRAESTRUCTURA</v>
      </c>
      <c r="F10" s="210"/>
      <c r="G10" s="211"/>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44193.514225462961</v>
      </c>
      <c r="W20" s="106">
        <f ca="1">NOW()</f>
        <v>44193.514225462961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172" t="str">
        <f t="shared" ref="G67:G81" si="2">IF(AND(E67&lt;&gt;"",F67&lt;&gt;""),((F67-E67)/30),"")</f>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+IF(AND(K114&gt;0,O114="Ejecución"),(K114/877802)*Tabla289[[#This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+IF(AND(K115&gt;0,O115="Ejecución"),(K115/877802)*Tabla289[[#This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+IF(AND(K116&gt;0,O116="Ejecución"),(K116/877802)*Tabla289[[#This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+IF(AND(K117&gt;0,O117="Ejecución"),(K117/877802)*Tabla289[[#This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+IF(AND(K118&gt;0,O118="Ejecución"),(K118/877802)*Tabla289[[#This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+IF(AND(K119&gt;0,O119="Ejecución"),(K119/877802)*Tabla289[[#This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+IF(AND(K120&gt;0,O120="Ejecución"),(K120/877802)*Tabla289[[#This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+IF(AND(K121&gt;0,O121="Ejecución"),(K121/877802)*Tabla289[[#This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+IF(AND(K122&gt;0,O122="Ejecución"),(K122/877802)*Tabla289[[#This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4"/>
      <c r="S177" s="19"/>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64" t="s">
        <v>2623</v>
      </c>
      <c r="S178" s="19"/>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2674</v>
      </c>
      <c r="J179" s="222"/>
      <c r="K179" s="222"/>
      <c r="L179" s="223"/>
      <c r="M179" s="178"/>
      <c r="O179" s="8"/>
      <c r="Q179" s="19"/>
      <c r="R179" s="179"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44193.514225462961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9" t="str">
        <f>HYPERLINK("#Integrante_5!A109","CAPACIDAD RESIDUAL")</f>
        <v>CAPACIDAD RESIDUAL</v>
      </c>
      <c r="F8" s="210"/>
      <c r="G8" s="211"/>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9" t="str">
        <f>HYPERLINK("#Integrante_5!A162","TALENTO HUMANO")</f>
        <v>TALENTO HUMANO</v>
      </c>
      <c r="F9" s="210"/>
      <c r="G9" s="211"/>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9" t="str">
        <f>HYPERLINK("#Integrante_5!F162","INFRAESTRUCTURA")</f>
        <v>INFRAESTRUCTURA</v>
      </c>
      <c r="F10" s="210"/>
      <c r="G10" s="211"/>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44193.514225462961</v>
      </c>
      <c r="W20" s="106">
        <f ca="1">NOW()</f>
        <v>44193.514225462961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7"/>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6" t="s">
        <v>2648</v>
      </c>
      <c r="J165" s="257"/>
      <c r="K165" s="257"/>
      <c r="L165" s="257"/>
      <c r="M165" s="257"/>
      <c r="N165" s="257"/>
      <c r="O165" s="258"/>
      <c r="U165" s="51"/>
    </row>
    <row r="166" spans="1:28" x14ac:dyDescent="0.25">
      <c r="A166" s="9"/>
      <c r="B166" s="267" t="s">
        <v>2662</v>
      </c>
      <c r="C166" s="267"/>
      <c r="D166" s="267"/>
      <c r="E166" s="8"/>
      <c r="F166" s="5"/>
      <c r="H166" s="82" t="s">
        <v>2661</v>
      </c>
      <c r="I166" s="256"/>
      <c r="J166" s="257"/>
      <c r="K166" s="257"/>
      <c r="L166" s="257"/>
      <c r="M166" s="257"/>
      <c r="N166" s="257"/>
      <c r="O166" s="258"/>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7"/>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5"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4"/>
      <c r="T175" s="19"/>
      <c r="U175" s="19"/>
      <c r="V175" s="19"/>
      <c r="W175" s="19"/>
      <c r="X175" s="19"/>
      <c r="Y175" s="19"/>
      <c r="Z175" s="19"/>
      <c r="AA175" s="19"/>
      <c r="AB175" s="19"/>
    </row>
    <row r="176" spans="1:28" ht="23.25" x14ac:dyDescent="0.25">
      <c r="A176" s="9"/>
      <c r="B176" s="260"/>
      <c r="C176" s="261"/>
      <c r="D176" s="262"/>
      <c r="E176" s="164" t="s">
        <v>2621</v>
      </c>
      <c r="F176" s="164" t="s">
        <v>2622</v>
      </c>
      <c r="G176" s="164" t="s">
        <v>2623</v>
      </c>
      <c r="H176" s="5"/>
      <c r="I176" s="260"/>
      <c r="J176" s="261"/>
      <c r="K176" s="261"/>
      <c r="L176" s="262"/>
      <c r="M176" s="242"/>
      <c r="O176" s="8"/>
      <c r="Q176" s="19"/>
      <c r="R176" s="19"/>
      <c r="S176" s="164" t="s">
        <v>2623</v>
      </c>
      <c r="T176" s="19"/>
      <c r="U176" s="19"/>
      <c r="V176" s="19"/>
      <c r="W176" s="19"/>
      <c r="X176" s="19"/>
      <c r="Y176" s="19"/>
      <c r="Z176" s="19"/>
      <c r="AA176" s="19"/>
      <c r="AB176" s="19"/>
    </row>
    <row r="177" spans="1:28" ht="23.25" x14ac:dyDescent="0.25">
      <c r="A177" s="9"/>
      <c r="B177" s="230" t="s">
        <v>2670</v>
      </c>
      <c r="C177" s="230"/>
      <c r="D177" s="230"/>
      <c r="E177" s="24">
        <v>0.02</v>
      </c>
      <c r="F177" s="178"/>
      <c r="G177" s="179" t="str">
        <f>IF(F177&gt;0,SUM(E177+F177),"")</f>
        <v/>
      </c>
      <c r="H177" s="5"/>
      <c r="I177" s="221" t="s">
        <v>2672</v>
      </c>
      <c r="J177" s="222"/>
      <c r="K177" s="222"/>
      <c r="L177" s="223"/>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3" t="str">
        <f>IF(F178&gt;0,SUM(E178+F178),"")</f>
        <v/>
      </c>
      <c r="H178" s="5"/>
      <c r="I178" s="221" t="s">
        <v>1169</v>
      </c>
      <c r="J178" s="222"/>
      <c r="K178" s="223"/>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3" t="str">
        <f>IF(F179&gt;0,SUM(E179+F179),"")</f>
        <v/>
      </c>
      <c r="H179" s="5"/>
      <c r="I179" s="221" t="s">
        <v>1170</v>
      </c>
      <c r="J179" s="222"/>
      <c r="K179" s="223"/>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3" t="str">
        <f>IF(F180&gt;0,SUM(E180+F180),"")</f>
        <v/>
      </c>
      <c r="H180" s="5"/>
      <c r="I180" s="221" t="s">
        <v>1171</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1" t="s">
        <v>2633</v>
      </c>
      <c r="L183" s="231"/>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7"/>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6" t="s">
        <v>2641</v>
      </c>
      <c r="C190" s="246"/>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1">
        <f ca="1">NOW()</f>
        <v>44193.514225462961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9" t="str">
        <f>HYPERLINK("#Integrante_6!A109","CAPACIDAD RESIDUAL")</f>
        <v>CAPACIDAD RESIDUAL</v>
      </c>
      <c r="F8" s="210"/>
      <c r="G8" s="211"/>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9" t="str">
        <f>HYPERLINK("#Integrante_6!A162","TALENTO HUMANO")</f>
        <v>TALENTO HUMANO</v>
      </c>
      <c r="F9" s="210"/>
      <c r="G9" s="211"/>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9" t="str">
        <f>HYPERLINK("#Integrante_6!F162","INFRAESTRUCTURA")</f>
        <v>INFRAESTRUCTURA</v>
      </c>
      <c r="F10" s="210"/>
      <c r="G10" s="211"/>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2" t="s">
        <v>8</v>
      </c>
      <c r="M15" s="202"/>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2"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2"/>
      <c r="I20" s="149"/>
      <c r="J20" s="150"/>
      <c r="K20" s="151"/>
      <c r="L20" s="152"/>
      <c r="M20" s="152"/>
      <c r="N20" s="135">
        <f>+(M20-L20)/30</f>
        <v>0</v>
      </c>
      <c r="O20" s="138"/>
      <c r="U20" s="134"/>
      <c r="V20" s="106">
        <f ca="1">NOW()</f>
        <v>44193.514225462961</v>
      </c>
      <c r="W20" s="106">
        <f ca="1">NOW()</f>
        <v>44193.514225462961</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9"/>
      <c r="I37" s="130"/>
      <c r="J37" s="130"/>
      <c r="K37" s="130"/>
      <c r="L37" s="130"/>
      <c r="M37" s="130"/>
      <c r="N37" s="130"/>
      <c r="O37" s="131"/>
    </row>
    <row r="38" spans="1:16" ht="21" customHeight="1" x14ac:dyDescent="0.25">
      <c r="A38" s="9"/>
      <c r="B38" s="206" t="e">
        <f>VLOOKUP(B20,EAS!A2:B1439,2,0)</f>
        <v>#N/A</v>
      </c>
      <c r="C38" s="206"/>
      <c r="D38" s="206"/>
      <c r="E38" s="206"/>
      <c r="F38" s="206"/>
      <c r="G38" s="5"/>
      <c r="H38" s="132"/>
      <c r="I38" s="216" t="s">
        <v>7</v>
      </c>
      <c r="J38" s="216"/>
      <c r="K38" s="216"/>
      <c r="L38" s="216"/>
      <c r="M38" s="216"/>
      <c r="N38" s="216"/>
      <c r="O38" s="133"/>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7"/>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7"/>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7"/>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7"/>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6" t="s">
        <v>2648</v>
      </c>
      <c r="J167" s="257"/>
      <c r="K167" s="257"/>
      <c r="L167" s="257"/>
      <c r="M167" s="257"/>
      <c r="N167" s="257"/>
      <c r="O167" s="258"/>
      <c r="U167" s="51"/>
    </row>
    <row r="168" spans="1:28" x14ac:dyDescent="0.25">
      <c r="A168" s="9"/>
      <c r="B168" s="267" t="s">
        <v>2662</v>
      </c>
      <c r="C168" s="267"/>
      <c r="D168" s="267"/>
      <c r="E168" s="8"/>
      <c r="F168" s="5"/>
      <c r="H168" s="82" t="s">
        <v>2661</v>
      </c>
      <c r="I168" s="256"/>
      <c r="J168" s="257"/>
      <c r="K168" s="257"/>
      <c r="L168" s="257"/>
      <c r="M168" s="257"/>
      <c r="N168" s="257"/>
      <c r="O168" s="258"/>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7"/>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5"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4"/>
      <c r="T177" s="19"/>
      <c r="U177" s="19"/>
      <c r="V177" s="19"/>
      <c r="W177" s="19"/>
      <c r="X177" s="19"/>
      <c r="Y177" s="19"/>
      <c r="Z177" s="19"/>
      <c r="AA177" s="19"/>
      <c r="AB177" s="19"/>
    </row>
    <row r="178" spans="1:28" ht="23.25" x14ac:dyDescent="0.25">
      <c r="A178" s="9"/>
      <c r="B178" s="260"/>
      <c r="C178" s="261"/>
      <c r="D178" s="262"/>
      <c r="E178" s="164" t="s">
        <v>2621</v>
      </c>
      <c r="F178" s="164" t="s">
        <v>2622</v>
      </c>
      <c r="G178" s="164" t="s">
        <v>2623</v>
      </c>
      <c r="H178" s="5"/>
      <c r="I178" s="260"/>
      <c r="J178" s="261"/>
      <c r="K178" s="261"/>
      <c r="L178" s="262"/>
      <c r="M178" s="242"/>
      <c r="O178" s="8"/>
      <c r="Q178" s="19"/>
      <c r="R178" s="19"/>
      <c r="S178" s="164" t="s">
        <v>2623</v>
      </c>
      <c r="T178" s="19"/>
      <c r="U178" s="19"/>
      <c r="V178" s="19"/>
      <c r="W178" s="19"/>
      <c r="X178" s="19"/>
      <c r="Y178" s="19"/>
      <c r="Z178" s="19"/>
      <c r="AA178" s="19"/>
      <c r="AB178" s="19"/>
    </row>
    <row r="179" spans="1:28" ht="23.25" x14ac:dyDescent="0.25">
      <c r="A179" s="9"/>
      <c r="B179" s="230" t="s">
        <v>2670</v>
      </c>
      <c r="C179" s="230"/>
      <c r="D179" s="230"/>
      <c r="E179" s="24">
        <v>0.02</v>
      </c>
      <c r="F179" s="178"/>
      <c r="G179" s="179" t="str">
        <f>IF(F179&gt;0,SUM(E179+F179),"")</f>
        <v/>
      </c>
      <c r="H179" s="5"/>
      <c r="I179" s="221" t="s">
        <v>2672</v>
      </c>
      <c r="J179" s="222"/>
      <c r="K179" s="222"/>
      <c r="L179" s="223"/>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3" t="str">
        <f>IF(F180&gt;0,SUM(E180+F180),"")</f>
        <v/>
      </c>
      <c r="H180" s="5"/>
      <c r="I180" s="221" t="s">
        <v>1169</v>
      </c>
      <c r="J180" s="222"/>
      <c r="K180" s="223"/>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3" t="str">
        <f>IF(F181&gt;0,SUM(E181+F181),"")</f>
        <v/>
      </c>
      <c r="H181" s="5"/>
      <c r="I181" s="221" t="s">
        <v>1170</v>
      </c>
      <c r="J181" s="222"/>
      <c r="K181" s="223"/>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3" t="str">
        <f>IF(F182&gt;0,SUM(E182+F182),"")</f>
        <v/>
      </c>
      <c r="H182" s="5"/>
      <c r="I182" s="221" t="s">
        <v>1171</v>
      </c>
      <c r="J182" s="222"/>
      <c r="K182" s="223"/>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1" t="s">
        <v>2633</v>
      </c>
      <c r="L185" s="231"/>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7"/>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6" t="s">
        <v>2641</v>
      </c>
      <c r="C192" s="246"/>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4fb10211-09fb-4e80-9f0b-184718d5d98c"/>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10</cp:lastModifiedBy>
  <cp:lastPrinted>2020-12-28T17:20:01Z</cp:lastPrinted>
  <dcterms:created xsi:type="dcterms:W3CDTF">2020-10-14T21:57:42Z</dcterms:created>
  <dcterms:modified xsi:type="dcterms:W3CDTF">2020-12-28T17:20:39Z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