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QUIPO\Documents\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<sst xmlns="http://schemas.openxmlformats.org/spreadsheetml/2006/main" count="3091" uniqueCount="2695">
  <si>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</si>
  <si>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</si>
  <si>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</si>
  <si>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</si>
  <si>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</si>
  <si>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</si>
  <si>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</si>
  <si>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</si>
  <si>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</si>
  <si>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</si>
  <si>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</si>
  <si>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</si>
  <si>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</si>
  <si>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</si>
  <si>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</si>
  <si>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</si>
  <si>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</si>
  <si>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</si>
  <si>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</si>
  <si>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</si>
  <si>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</si>
  <si>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</si>
  <si>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</si>
  <si>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</si>
  <si>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</si>
  <si>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</si>
  <si>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</si>
  <si>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</si>
  <si>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</si>
  <si>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</si>
  <si>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</si>
  <si>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</si>
  <si>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</si>
  <si>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</si>
  <si>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</si>
  <si>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</si>
  <si>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</si>
  <si>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</si>
  <si>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</si>
  <si>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</si>
  <si>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</si>
  <si>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</si>
  <si>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</si>
  <si>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</si>
  <si>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</si>
  <si>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</si>
  <si>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</si>
  <si>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</si>
  <si>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</si>
  <si>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</si>
  <si>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</si>
  <si>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</si>
  <si>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</si>
  <si>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</si>
  <si>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</si>
  <si>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</si>
  <si>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</si>
  <si>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</si>
  <si>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</si>
  <si>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</si>
  <si>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</si>
  <si>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</si>
  <si>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</si>
  <si>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</si>
  <si>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</si>
  <si>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</si>
  <si>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</si>
  <si>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</si>
  <si>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</si>
  <si>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</si>
  <si>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</si>
  <si>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</si>
  <si>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</si>
  <si>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</si>
  <si>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</si>
  <si>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</si>
  <si>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</si>
  <si>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</si>
  <si>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</si>
  <si>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</si>
  <si>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</si>
  <si>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</si>
  <si>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</si>
  <si>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</si>
  <si>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</si>
  <si>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</si>
  <si>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</si>
  <si>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</si>
  <si>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</si>
  <si>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</si>
  <si>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</si>
  <si>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</si>
  <si>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</si>
  <si>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</si>
  <si>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</si>
  <si>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</si>
  <si>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</si>
  <si>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</si>
  <si>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</si>
  <si>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</si>
  <si>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</si>
  <si>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</si>
  <si>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</si>
  <si>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</si>
  <si>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</si>
  <si>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</si>
  <si>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</si>
  <si>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</si>
  <si>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</si>
  <si>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</si>
  <si>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</si>
  <si>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</si>
  <si>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</si>
  <si>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</si>
  <si>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</si>
  <si>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</si>
  <si>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</si>
  <si>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</si>
  <si>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</si>
  <si>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</si>
  <si>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</si>
  <si>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</si>
  <si>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</si>
  <si>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</si>
  <si>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</si>
  <si>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</si>
  <si>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</si>
  <si>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</si>
  <si>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</si>
  <si>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</si>
  <si>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</si>
  <si>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</si>
  <si>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</si>
  <si>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</si>
  <si>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</si>
  <si>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</si>
  <si>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</si>
  <si>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</si>
  <si>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</si>
  <si>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</si>
  <si>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</si>
  <si>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</si>
  <si>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</si>
  <si>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</si>
  <si>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</si>
  <si>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</si>
  <si>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</si>
  <si>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</si>
  <si>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</si>
  <si>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</si>
  <si>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</si>
  <si>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</si>
  <si>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</si>
  <si>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</si>
  <si>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</si>
  <si>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</si>
  <si>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</si>
  <si>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</si>
  <si>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</si>
  <si>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</si>
  <si>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</si>
  <si>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</si>
  <si>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</si>
  <si>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</si>
  <si>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</si>
  <si>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</si>
  <si>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</si>
  <si>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</si>
  <si>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</si>
  <si>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</si>
  <si>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</si>
  <si>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</si>
  <si>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</si>
  <si>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</si>
  <si>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</si>
  <si>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</si>
  <si>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</si>
  <si>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</si>
  <si>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</si>
  <si>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</si>
  <si>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</si>
  <si>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</si>
  <si>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</si>
  <si>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</si>
  <si>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</si>
  <si>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</si>
  <si>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</si>
  <si>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</si>
  <si>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</si>
  <si>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</si>
  <si>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</si>
  <si>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</si>
  <si>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</si>
  <si>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</si>
  <si>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</si>
  <si>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</si>
  <si>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</si>
  <si>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</si>
  <si>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</si>
  <si>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</si>
  <si>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</si>
  <si>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</si>
  <si>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</si>
  <si>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</si>
  <si>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</si>
  <si>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</si>
  <si>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</si>
  <si>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</si>
  <si>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</si>
  <si>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</si>
  <si>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</si>
  <si>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</si>
  <si>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</si>
  <si>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</si>
  <si>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</si>
  <si>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</si>
  <si>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</si>
  <si>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</si>
  <si>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</si>
  <si>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</si>
  <si>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</si>
  <si>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</si>
  <si>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</si>
  <si>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</si>
  <si>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</si>
  <si>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</si>
  <si>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</si>
  <si>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</si>
  <si>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</si>
  <si>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</si>
  <si>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</si>
  <si>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</si>
  <si>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</si>
  <si>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</si>
  <si>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</si>
  <si>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</si>
  <si>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</si>
  <si>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</si>
  <si>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</si>
  <si>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</si>
  <si>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</si>
  <si>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</si>
  <si>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</si>
  <si>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</si>
  <si>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</si>
  <si>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</si>
  <si>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</si>
  <si>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</si>
  <si>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</si>
  <si>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</si>
  <si>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</si>
  <si>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</si>
  <si>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</si>
  <si>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</si>
  <si>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</si>
  <si>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</si>
  <si>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</si>
  <si>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</si>
  <si>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</si>
  <si>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</si>
  <si>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</si>
  <si>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</si>
  <si>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</si>
  <si>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</si>
  <si>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</si>
  <si>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</si>
  <si>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</si>
  <si>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</si>
  <si>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</si>
  <si>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</si>
  <si>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</si>
  <si>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</si>
  <si>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</si>
  <si>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</si>
  <si>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</si>
  <si>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</si>
  <si>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</si>
  <si>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</si>
  <si>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</si>
  <si>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</si>
  <si>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</si>
  <si>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</si>
  <si>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</si>
  <si>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</si>
  <si>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</si>
  <si>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</si>
  <si>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</si>
  <si>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</si>
  <si>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</si>
  <si>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</si>
  <si>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</si>
  <si>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</si>
  <si>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</si>
  <si>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</si>
  <si>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</si>
  <si>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</si>
  <si>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</si>
  <si>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</si>
  <si>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</si>
  <si>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</si>
  <si>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</si>
  <si>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</si>
  <si>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</si>
  <si>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</si>
  <si>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</si>
  <si>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</si>
  <si>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</si>
  <si>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</si>
  <si>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</si>
  <si>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</si>
  <si>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</si>
  <si>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</si>
  <si>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</si>
  <si>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</si>
  <si>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</si>
  <si>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</si>
  <si>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</si>
  <si>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</si>
  <si>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</si>
  <si>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</si>
  <si>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</si>
  <si>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</si>
  <si>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</si>
  <si>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</si>
  <si>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</si>
  <si>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</si>
  <si>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</si>
  <si>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</si>
  <si>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</si>
  <si>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</si>
  <si>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</si>
  <si>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</si>
  <si>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</si>
  <si>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</si>
  <si>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</si>
  <si>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</si>
  <si>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</si>
  <si>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</si>
  <si>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</si>
  <si>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</si>
  <si>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</si>
  <si>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</si>
  <si>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</si>
  <si>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</si>
  <si>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</si>
  <si>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</si>
  <si>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</si>
  <si>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</si>
  <si>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</si>
  <si>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</si>
  <si>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</si>
  <si>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</si>
  <si>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</si>
  <si>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</si>
  <si>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</si>
  <si>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</si>
  <si>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</si>
  <si>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</si>
  <si>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</si>
  <si>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</si>
  <si>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</si>
  <si>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</si>
  <si>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</si>
  <si>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</si>
  <si>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</si>
  <si>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</si>
  <si>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</si>
  <si>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</si>
  <si>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</si>
  <si>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</si>
  <si>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</si>
  <si>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</si>
  <si>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</si>
  <si>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</si>
  <si>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</si>
  <si>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</si>
  <si>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</si>
  <si>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</si>
  <si>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</si>
  <si>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</si>
  <si>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</si>
  <si>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</si>
  <si>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</si>
  <si>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</si>
  <si>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</si>
  <si>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</si>
  <si>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</si>
  <si>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</si>
  <si>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</si>
  <si>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</si>
  <si>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</si>
  <si>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</si>
  <si>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</si>
  <si>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</si>
  <si>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</si>
  <si>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</si>
  <si>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</si>
  <si>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</si>
  <si>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</si>
  <si>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</si>
  <si>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</si>
  <si>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</si>
  <si>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</si>
  <si>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</si>
  <si>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</si>
  <si>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</si>
  <si>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</si>
  <si>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</si>
  <si>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</si>
  <si>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</si>
  <si>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</si>
  <si>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</si>
  <si>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</si>
  <si>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</si>
  <si>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</si>
  <si>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</si>
  <si>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</si>
  <si>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</si>
  <si>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</si>
  <si>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</si>
  <si>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</si>
  <si>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</si>
  <si>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</si>
  <si>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</si>
  <si>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</si>
  <si>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</si>
  <si>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</si>
  <si>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</si>
  <si>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</si>
  <si>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</si>
  <si>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</si>
  <si>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</si>
  <si>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</si>
  <si>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</si>
  <si>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</si>
  <si>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</si>
  <si>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</si>
  <si>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</si>
  <si>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</si>
  <si>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</si>
  <si>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</si>
  <si>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</si>
  <si>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</si>
  <si>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</si>
  <si>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</si>
  <si>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</si>
  <si>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</si>
  <si>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</si>
  <si>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</si>
  <si>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</si>
  <si>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</si>
  <si>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</si>
  <si>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</si>
  <si>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</si>
  <si>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</si>
  <si>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</si>
  <si>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</si>
  <si>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</si>
  <si>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</si>
  <si>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</si>
  <si>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</si>
  <si>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</si>
  <si>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</si>
  <si>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</si>
  <si>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</si>
  <si>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</si>
  <si>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</si>
  <si>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</si>
  <si>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</si>
  <si>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</si>
  <si>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</si>
  <si>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</si>
  <si>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</si>
  <si>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</si>
  <si>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</si>
  <si>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</si>
  <si>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</si>
  <si>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</si>
  <si>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</si>
  <si>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</si>
  <si>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</si>
  <si>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</si>
  <si>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</si>
  <si>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</si>
  <si>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</si>
  <si>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</si>
  <si>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</si>
  <si>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</si>
  <si>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</si>
  <si>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</si>
  <si>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</si>
  <si>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</si>
  <si>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</si>
  <si>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</si>
  <si>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</si>
  <si>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</si>
  <si>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</si>
  <si>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</si>
  <si>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</si>
  <si>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</si>
  <si>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</si>
  <si>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</si>
  <si>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</si>
  <si>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</si>
  <si>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</si>
  <si>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</si>
  <si>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</si>
  <si>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</si>
  <si>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</si>
  <si>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</si>
  <si>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</si>
  <si>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</si>
  <si>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</si>
  <si>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</si>
  <si>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</si>
  <si>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</si>
  <si>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</si>
  <si>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</si>
  <si>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</si>
  <si>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</si>
  <si>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</si>
  <si>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</si>
  <si>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</si>
  <si>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</si>
  <si>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</si>
  <si>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</si>
  <si>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</si>
  <si>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</si>
  <si>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</si>
  <si>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</si>
  <si>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</si>
  <si>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</si>
  <si>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</si>
  <si>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</si>
  <si>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</si>
  <si>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</si>
  <si>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</si>
  <si>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</si>
  <si>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</si>
  <si>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</si>
  <si>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</si>
  <si>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</si>
  <si>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</si>
  <si>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</si>
  <si>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</si>
  <si>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</si>
  <si>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</si>
  <si>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</si>
  <si>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</si>
  <si>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</si>
  <si>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</si>
  <si>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</si>
  <si>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</si>
  <si>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</si>
  <si>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</si>
  <si>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</si>
  <si>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</si>
  <si>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</si>
  <si>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</si>
  <si>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</si>
  <si>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</si>
  <si>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</si>
  <si>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</si>
  <si>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</si>
  <si>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</si>
  <si>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</si>
  <si>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</si>
  <si>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</si>
  <si>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</si>
  <si>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</si>
  <si>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</si>
  <si>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</si>
  <si>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</si>
  <si>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</si>
  <si>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</si>
  <si>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</si>
  <si>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</si>
  <si>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</si>
  <si>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</si>
  <si>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</si>
  <si>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</si>
  <si>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</si>
  <si>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</si>
  <si>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</si>
  <si>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</si>
  <si>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</si>
  <si>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</si>
  <si>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</si>
  <si>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</si>
  <si>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</si>
  <si>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</si>
  <si>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</si>
  <si>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</si>
  <si>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</si>
  <si>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</si>
  <si>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</si>
  <si>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</si>
  <si>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</si>
  <si>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</si>
  <si>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</si>
  <si>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</si>
  <si>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</si>
  <si>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</si>
  <si>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</si>
  <si>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</si>
  <si>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</si>
  <si>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</si>
  <si>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</si>
  <si>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</si>
  <si>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</si>
  <si>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</si>
  <si>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</si>
  <si>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</si>
  <si>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</si>
  <si>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</si>
  <si>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</si>
  <si>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</si>
  <si>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</si>
  <si>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</si>
  <si>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</si>
  <si>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</si>
  <si>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</si>
  <si>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</si>
  <si>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</si>
  <si>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</si>
  <si>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</si>
  <si>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</si>
  <si>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</si>
  <si>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</si>
  <si>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</si>
  <si>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</si>
  <si>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</si>
  <si>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</si>
  <si>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</si>
  <si>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</si>
  <si>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</si>
  <si>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</si>
  <si>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</si>
  <si>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</si>
  <si>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</si>
  <si>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</si>
  <si>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</si>
  <si>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</si>
  <si>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</si>
  <si>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</si>
  <si>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</si>
  <si>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</si>
  <si>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</si>
  <si>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</si>
  <si>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</si>
  <si>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</si>
  <si>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</si>
  <si>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</si>
  <si>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</si>
  <si>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</si>
  <si>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</si>
  <si>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</si>
  <si>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</si>
  <si>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</si>
  <si>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</si>
  <si>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</si>
  <si>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</si>
  <si>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</si>
  <si>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</si>
  <si>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</si>
  <si>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</si>
  <si>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</si>
  <si>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</si>
  <si>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</si>
  <si>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</si>
  <si>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</si>
  <si>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</si>
  <si>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</si>
  <si>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</si>
  <si>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</si>
  <si>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</si>
  <si>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</si>
  <si>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</si>
  <si>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</si>
  <si>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</si>
  <si>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</si>
  <si>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</si>
  <si>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</si>
  <si>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</si>
  <si>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</si>
  <si>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</si>
  <si>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</si>
  <si>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</si>
  <si>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</si>
  <si>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</si>
  <si>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</si>
  <si>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</si>
  <si>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</si>
  <si>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</si>
  <si>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</si>
  <si>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</si>
  <si>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</si>
  <si>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</si>
  <si>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</si>
  <si>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</si>
  <si>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</si>
  <si>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</si>
  <si>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</si>
  <si>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</si>
  <si>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</si>
  <si>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</si>
  <si>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</si>
  <si>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</si>
  <si>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</si>
  <si>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</si>
  <si>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</si>
  <si>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</si>
  <si>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</si>
  <si>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</si>
  <si>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</si>
  <si>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</si>
  <si>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</si>
  <si>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</si>
  <si>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</si>
  <si>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</si>
  <si>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</si>
  <si>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</si>
  <si>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</si>
  <si>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</si>
  <si>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</si>
  <si>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</si>
  <si>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</si>
  <si>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</si>
  <si>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</si>
  <si>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</si>
  <si>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</si>
  <si>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</si>
  <si>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</si>
  <si>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</si>
  <si>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</si>
  <si>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</si>
  <si>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</si>
  <si>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</si>
  <si>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</si>
  <si>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</si>
  <si>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</si>
  <si>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</si>
  <si>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</si>
  <si>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</si>
  <si>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</si>
  <si>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</si>
  <si>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</si>
  <si>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</si>
  <si>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</si>
  <si>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</si>
  <si>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</si>
  <si>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</si>
  <si>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</si>
  <si>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</si>
  <si>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</si>
  <si>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</si>
  <si>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</si>
  <si>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</si>
  <si>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</si>
  <si>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</si>
  <si>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</si>
  <si>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</si>
  <si>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</si>
  <si>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</si>
  <si>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</si>
  <si>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</si>
  <si>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</si>
  <si>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</si>
  <si>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</si>
  <si>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</si>
  <si>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</si>
  <si>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</si>
  <si>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</si>
  <si>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</si>
  <si>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</si>
  <si>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</si>
  <si>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</si>
  <si>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</si>
  <si>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</si>
  <si>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</si>
  <si>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</si>
  <si>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</si>
  <si>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</si>
  <si>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</si>
  <si>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</si>
  <si>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</si>
  <si>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</si>
  <si>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</si>
  <si>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</si>
  <si>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</si>
  <si>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</si>
  <si>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</si>
  <si>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</si>
  <si>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</si>
  <si>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</si>
  <si>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</si>
  <si>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</si>
  <si>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</si>
  <si>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</si>
  <si>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</si>
  <si>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</si>
  <si>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</si>
  <si>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</si>
  <si>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</si>
  <si>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</si>
  <si>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</si>
  <si>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</si>
  <si>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</si>
  <si>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</si>
  <si>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</si>
  <si>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</si>
  <si>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</si>
  <si>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</si>
  <si>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</si>
  <si>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</si>
  <si>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</si>
  <si>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</si>
  <si>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</si>
  <si>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</si>
  <si>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</si>
  <si>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</si>
  <si>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</si>
  <si>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</si>
  <si>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</si>
  <si>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</si>
  <si>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</si>
  <si>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</si>
  <si>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</si>
  <si>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</si>
  <si>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</si>
  <si>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</si>
  <si>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</si>
  <si>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</si>
  <si>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</si>
  <si>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</si>
  <si>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</si>
  <si>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</si>
  <si>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</si>
  <si>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</si>
  <si>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</si>
  <si>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</si>
  <si>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</si>
  <si>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</si>
  <si>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</si>
  <si>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</si>
  <si>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</si>
  <si>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</si>
  <si>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</si>
  <si>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</si>
  <si>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</si>
  <si>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</si>
  <si>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</si>
  <si>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</si>
  <si>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</si>
  <si>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</si>
  <si>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</si>
  <si>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</si>
  <si>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</si>
  <si>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</si>
  <si>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</si>
  <si>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</si>
  <si>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</si>
  <si>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</si>
  <si>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</si>
  <si>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</si>
  <si>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</si>
  <si>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</si>
  <si>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</si>
  <si>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</si>
  <si>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</si>
  <si>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</si>
  <si>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</si>
  <si>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</si>
  <si>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</si>
  <si>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</si>
  <si>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</si>
  <si>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</si>
  <si>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</si>
  <si>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</si>
  <si>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</si>
  <si>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</si>
  <si>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</si>
  <si>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</si>
  <si>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</si>
  <si>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</si>
  <si>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</si>
  <si>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</si>
  <si>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</si>
  <si>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</si>
  <si>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</si>
  <si>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</si>
  <si>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</si>
  <si>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</si>
  <si>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</si>
  <si>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</si>
  <si>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</si>
  <si>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</si>
  <si>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</si>
  <si>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</si>
  <si>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</si>
  <si>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</si>
  <si>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</si>
  <si>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</si>
  <si>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</si>
  <si>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</si>
  <si>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</si>
  <si>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</si>
  <si>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</si>
  <si>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</si>
  <si>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</si>
  <si>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</si>
  <si>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</si>
  <si>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</si>
  <si>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</si>
  <si>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</si>
  <si>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</si>
  <si>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</si>
  <si>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</si>
  <si>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</si>
  <si>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</si>
  <si>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</si>
  <si>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</si>
  <si>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</si>
  <si>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</si>
  <si>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</si>
  <si>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</si>
  <si>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</si>
  <si>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</si>
  <si>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</si>
  <si>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</si>
  <si>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</si>
  <si>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</si>
  <si>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</si>
  <si>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</si>
  <si>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</si>
  <si>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</si>
  <si>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</si>
  <si>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</si>
  <si>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</si>
  <si>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</si>
  <si>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</si>
  <si>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</si>
  <si>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</si>
  <si>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</si>
  <si>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</si>
  <si>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</si>
  <si>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</si>
  <si>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</si>
  <si>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</si>
  <si>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</si>
  <si>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</si>
  <si>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</si>
  <si>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</si>
  <si>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</si>
  <si>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</si>
  <si>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</si>
  <si>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</si>
  <si>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</si>
  <si>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</si>
  <si>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</si>
  <si>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</si>
  <si>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</si>
  <si>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</si>
  <si>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</si>
  <si>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</si>
  <si>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</si>
  <si>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</si>
  <si>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</si>
  <si>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</si>
  <si>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</si>
  <si>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</si>
  <si>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</si>
  <si>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</si>
  <si>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</si>
  <si>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</si>
  <si>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</si>
  <si>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</si>
  <si>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</si>
  <si>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</si>
  <si>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</si>
  <si>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</si>
  <si>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</si>
  <si>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</si>
  <si>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</si>
  <si>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</si>
  <si>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</si>
  <si>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</si>
  <si>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</si>
  <si>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</si>
  <si>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</si>
  <si>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</si>
  <si>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</si>
  <si>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</si>
  <si>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</si>
  <si>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</si>
  <si>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</si>
  <si>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</si>
  <si>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</si>
  <si>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</si>
  <si>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</si>
  <si>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</si>
  <si>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</si>
  <si>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</si>
  <si>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</si>
  <si>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</si>
  <si>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</si>
  <si>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</si>
  <si>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</si>
  <si>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</si>
  <si>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</si>
  <si>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</si>
  <si>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</si>
  <si>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</si>
  <si>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</si>
  <si>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</si>
  <si>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</si>
  <si>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</si>
  <si>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</si>
  <si>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</si>
  <si>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</si>
  <si>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</si>
  <si>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</si>
  <si>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</si>
  <si>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</si>
  <si>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</si>
  <si>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</si>
  <si>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</si>
  <si>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</si>
  <si>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</si>
  <si>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</si>
  <si>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</si>
  <si>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</si>
  <si>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</si>
  <si>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</si>
  <si>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</si>
  <si>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</si>
  <si>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</si>
  <si>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</si>
  <si>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</si>
  <si>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</si>
  <si>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</si>
  <si>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</si>
  <si>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</si>
  <si>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</si>
  <si>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</si>
  <si>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</si>
  <si>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</si>
  <si>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</si>
  <si>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</si>
  <si>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</si>
  <si>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</si>
  <si>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</si>
  <si>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</si>
  <si>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</si>
  <si>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</si>
  <si>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</si>
  <si>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</si>
  <si>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</si>
  <si>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</si>
  <si>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</si>
  <si>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</si>
  <si>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</si>
  <si>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</si>
  <si>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</si>
  <si>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</si>
  <si>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</si>
  <si>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</si>
  <si>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</si>
  <si>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</si>
  <si>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</si>
  <si>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</si>
  <si>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</si>
  <si>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</si>
  <si>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</si>
  <si>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</si>
  <si>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</si>
  <si>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</si>
  <si>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</si>
  <si>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</si>
  <si>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</si>
  <si>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</si>
  <si>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</si>
  <si>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</si>
  <si>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</si>
  <si>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</si>
  <si>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</si>
  <si>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</si>
  <si>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</si>
  <si>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</si>
  <si>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</si>
  <si>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</si>
  <si>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</si>
  <si>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</si>
  <si>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</si>
  <si>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</si>
  <si>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</si>
  <si>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</si>
  <si>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</si>
  <si>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</si>
  <si>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</si>
  <si>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</si>
  <si>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</si>
  <si>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</si>
  <si>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</si>
  <si>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</si>
  <si>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</si>
  <si>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</si>
  <si>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</si>
  <si>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</si>
  <si>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</si>
  <si>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</si>
  <si>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</si>
  <si>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</si>
  <si>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</si>
  <si>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</si>
  <si>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</si>
  <si>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</si>
  <si>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</si>
  <si>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</si>
  <si>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</si>
  <si>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</si>
  <si>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</si>
  <si>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</si>
  <si>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</si>
  <si>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</si>
  <si>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</si>
  <si>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</si>
  <si>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</si>
  <si>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</si>
  <si>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</si>
  <si>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</si>
  <si>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</si>
  <si>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</si>
  <si>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</si>
  <si>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</si>
  <si>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</si>
  <si>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</si>
  <si>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</si>
  <si>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</si>
  <si>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</si>
  <si>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</si>
  <si>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</si>
  <si>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</si>
  <si>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</si>
  <si>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</si>
  <si>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</si>
  <si>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</si>
  <si>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</si>
  <si>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</si>
  <si>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</si>
  <si>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</si>
  <si>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</si>
  <si>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</si>
  <si>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</si>
  <si>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</si>
  <si>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</si>
  <si>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</si>
  <si>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</si>
  <si>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</si>
  <si>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</si>
  <si>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</si>
  <si>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</si>
  <si>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</si>
  <si>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</si>
  <si>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</si>
  <si>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</si>
  <si>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</si>
  <si>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</si>
  <si>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</si>
  <si>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</si>
  <si>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</si>
  <si>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</si>
  <si>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</si>
  <si>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</si>
  <si>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</si>
  <si>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</si>
  <si>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</si>
  <si>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</si>
  <si>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</si>
  <si>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</si>
  <si>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</si>
  <si>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</si>
  <si>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</si>
  <si>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</si>
  <si>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</si>
  <si>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</si>
  <si>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</si>
  <si>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</si>
  <si>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</si>
  <si>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</si>
  <si>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</si>
  <si>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</si>
  <si>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</si>
  <si>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</si>
  <si>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</si>
  <si>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</si>
  <si>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</si>
  <si>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</si>
  <si>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</si>
  <si>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</si>
  <si>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</si>
  <si>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</si>
  <si>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</si>
  <si>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</si>
  <si>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</si>
  <si>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</si>
  <si>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</si>
  <si>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</si>
  <si>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</si>
  <si>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</si>
  <si>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</si>
  <si>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</si>
  <si>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</si>
  <si>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</si>
  <si>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</si>
  <si>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</si>
  <si>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</si>
  <si>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</si>
  <si>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</si>
  <si>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</si>
  <si>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</si>
  <si>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</si>
  <si>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</si>
  <si>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</si>
  <si>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</si>
  <si>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</si>
  <si>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</si>
  <si>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</si>
  <si>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</si>
  <si>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</si>
  <si>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</si>
  <si>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</si>
  <si>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</si>
  <si>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</si>
  <si>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</si>
  <si>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</si>
  <si>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</si>
  <si>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</si>
  <si>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</si>
  <si>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</si>
  <si>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</si>
  <si>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</si>
  <si>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</si>
  <si>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</si>
  <si>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</si>
  <si>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</si>
  <si>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</si>
  <si>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</si>
  <si>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</si>
  <si>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</si>
  <si>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</si>
  <si>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</si>
  <si>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</si>
  <si>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</si>
  <si>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</si>
  <si>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</si>
  <si>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</si>
  <si>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</si>
  <si>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</si>
  <si>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</si>
  <si>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</si>
  <si>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</si>
  <si>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</si>
  <si>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</si>
  <si>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</si>
  <si>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</si>
  <si>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</si>
  <si>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</si>
  <si>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</si>
  <si>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</si>
  <si>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</si>
  <si>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</si>
  <si>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</si>
  <si>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</si>
  <si>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</si>
  <si>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</si>
  <si>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</si>
  <si>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</si>
  <si>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</si>
  <si>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</si>
  <si>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</si>
  <si>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</si>
  <si>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</si>
  <si>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</si>
  <si>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</si>
  <si>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</si>
  <si>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</si>
  <si>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</si>
  <si>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</si>
  <si>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</si>
  <si>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</si>
  <si>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</si>
  <si>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</si>
  <si>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</si>
  <si>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</si>
  <si>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</si>
  <si>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</si>
  <si>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</si>
  <si>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</si>
  <si>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</si>
  <si>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</si>
  <si>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</si>
  <si>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</si>
  <si>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</si>
  <si>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</si>
  <si>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</si>
  <si>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</si>
  <si>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</si>
  <si>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</si>
  <si>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</si>
  <si>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</si>
  <si>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</si>
  <si>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</si>
  <si>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</si>
  <si>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</si>
  <si>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</si>
  <si>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</si>
  <si>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</si>
  <si>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</si>
  <si>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</si>
  <si>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</si>
  <si>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</si>
  <si>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</si>
  <si>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</si>
  <si>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</si>
  <si>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</si>
  <si>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</si>
  <si>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</si>
  <si>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</si>
  <si>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</si>
  <si>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</si>
  <si>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</si>
  <si>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</si>
  <si>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</si>
  <si>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</si>
  <si>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</si>
  <si>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</si>
  <si>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</si>
  <si>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</si>
  <si>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</si>
  <si>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</si>
  <si>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</si>
  <si>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</si>
  <si>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</si>
  <si>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</si>
  <si>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</si>
  <si>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</si>
  <si>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</si>
  <si>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</si>
  <si>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</si>
  <si>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</si>
  <si>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</si>
  <si>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</si>
  <si>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</si>
  <si>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</si>
  <si>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</si>
  <si>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</si>
  <si>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</si>
  <si>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</si>
  <si>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</si>
  <si>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</si>
  <si>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</si>
  <si>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</si>
  <si>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</si>
  <si>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</si>
  <si>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</si>
  <si>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</si>
  <si>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</si>
  <si>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</si>
  <si>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</si>
  <si>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</si>
  <si>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</si>
  <si>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</si>
  <si>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</si>
  <si>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</si>
  <si>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</si>
  <si>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</si>
  <si>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</si>
  <si>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</si>
  <si>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</si>
  <si>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</si>
  <si>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</si>
  <si>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</si>
  <si>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</si>
  <si>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</si>
  <si>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</si>
  <si>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</si>
  <si>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</si>
  <si>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</si>
  <si>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</si>
  <si>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</si>
  <si>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</si>
  <si>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</si>
  <si>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</si>
  <si>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</si>
  <si>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</si>
  <si>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</si>
  <si>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</si>
  <si>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</si>
  <si>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</si>
  <si>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</si>
  <si>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</si>
  <si>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</si>
  <si>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</si>
  <si>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</si>
  <si>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</si>
  <si>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</si>
  <si>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</si>
  <si>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</si>
  <si>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</si>
  <si>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</si>
  <si>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</si>
  <si>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</si>
  <si>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</si>
  <si>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</si>
  <si>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</si>
  <si>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</si>
  <si>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</si>
  <si>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</si>
  <si>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</si>
  <si>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</si>
  <si>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</si>
  <si>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</si>
  <si>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</si>
  <si>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</si>
  <si>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</si>
  <si>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</si>
  <si>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</si>
  <si>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</si>
  <si>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</si>
  <si>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</si>
  <si>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</si>
  <si>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</si>
  <si>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</si>
  <si>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</si>
  <si>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</si>
  <si>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</si>
  <si>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</si>
  <si>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</si>
  <si>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</si>
  <si>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</si>
  <si>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</si>
  <si>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</si>
  <si>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</si>
  <si>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</si>
  <si>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</si>
  <si>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</si>
  <si>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</si>
  <si>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</si>
  <si>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</si>
  <si>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</si>
  <si>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</si>
  <si>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</si>
  <si>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</si>
  <si>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</si>
  <si>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</si>
  <si>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</si>
  <si>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</si>
  <si>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</si>
  <si>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</si>
  <si>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</si>
  <si>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</si>
  <si>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</si>
  <si>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</si>
  <si>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</si>
  <si>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</si>
  <si>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</si>
  <si>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</si>
  <si>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</si>
  <si>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</si>
  <si>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</si>
  <si>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</si>
  <si>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</si>
  <si>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</si>
  <si>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</si>
  <si>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</si>
  <si>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</si>
  <si>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</si>
  <si>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</si>
  <si>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</si>
  <si>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</si>
  <si>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</si>
  <si>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</si>
  <si>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</si>
  <si>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</si>
  <si>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</si>
  <si>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</si>
  <si>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</si>
  <si>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</si>
  <si>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</si>
  <si>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</si>
  <si>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</si>
  <si>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</si>
  <si>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</si>
  <si>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</si>
  <si>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</si>
  <si>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</si>
  <si>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</si>
  <si>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</si>
  <si>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</si>
  <si>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</si>
  <si>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</si>
  <si>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</si>
  <si>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</si>
  <si>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</si>
  <si>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</si>
  <si>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</si>
  <si>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</si>
  <si>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</si>
  <si>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</si>
  <si>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</si>
  <si>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</si>
  <si>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</si>
  <si>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</si>
  <si>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</si>
  <si>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</si>
  <si>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</si>
  <si>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</si>
  <si>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</si>
  <si>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</si>
  <si>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</si>
  <si>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</si>
  <si>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</si>
  <si>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</si>
  <si>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</si>
  <si>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</si>
  <si>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</si>
  <si>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</si>
  <si>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</si>
  <si>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</si>
  <si>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</si>
  <si>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</si>
  <si>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</si>
  <si>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</si>
  <si>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</si>
  <si>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</si>
  <si>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</si>
  <si>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</si>
  <si>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</si>
  <si>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</si>
  <si>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</si>
  <si>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</si>
  <si>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</si>
  <si>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</si>
  <si>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</si>
  <si>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</si>
  <si>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</si>
  <si>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</si>
  <si>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</si>
  <si>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</si>
  <si>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</si>
  <si>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</si>
  <si>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</si>
  <si>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</si>
  <si>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</si>
  <si>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</si>
  <si>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</si>
  <si>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</si>
  <si>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</si>
  <si>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</si>
  <si>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</si>
  <si>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</si>
  <si>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</si>
  <si>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</si>
  <si>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</si>
  <si>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</si>
  <si>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</si>
  <si>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</si>
  <si>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</si>
  <si>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</si>
  <si>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</si>
  <si>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</si>
  <si>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</si>
  <si>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</si>
  <si>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</si>
  <si>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</si>
  <si>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</si>
  <si>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</si>
  <si>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</si>
  <si>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</si>
  <si>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</si>
  <si>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</si>
  <si>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</si>
  <si>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</si>
  <si>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</si>
  <si>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</si>
  <si>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</si>
  <si>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</si>
  <si>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</si>
  <si>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</si>
  <si>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</si>
  <si>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</si>
  <si>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</si>
  <si>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</si>
  <si>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</si>
  <si>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</si>
  <si>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</si>
  <si>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</si>
  <si>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</si>
  <si>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</si>
  <si>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</si>
  <si>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</si>
  <si>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</si>
  <si>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</si>
  <si>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</si>
  <si>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</si>
  <si>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</si>
  <si>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</si>
  <si>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</si>
  <si>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</si>
  <si>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</si>
  <si>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</si>
  <si>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</si>
  <si>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</si>
  <si>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</si>
  <si>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</si>
  <si>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</si>
  <si>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</si>
  <si>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</si>
  <si>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</si>
  <si>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</si>
  <si>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</si>
  <si>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</si>
  <si>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</si>
  <si>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</si>
  <si>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</si>
  <si>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</si>
  <si>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</si>
  <si>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</si>
  <si>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</si>
  <si>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</si>
  <si>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</si>
  <si>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</si>
  <si>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</si>
  <si>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</si>
  <si>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</si>
  <si>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</si>
  <si>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</si>
  <si>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</si>
  <si>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</si>
  <si>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</si>
  <si>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</si>
  <si>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</si>
  <si>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</si>
  <si>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</si>
  <si>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</si>
  <si>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</si>
  <si>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</si>
  <si>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</si>
  <si>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</si>
  <si>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</si>
  <si>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</si>
  <si>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</si>
  <si>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</si>
  <si>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</si>
  <si>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</si>
  <si>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</si>
  <si>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</si>
  <si>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</si>
  <si>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</si>
  <si>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</si>
  <si>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</si>
  <si>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</si>
  <si>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</si>
  <si>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</si>
  <si>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</si>
  <si>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</si>
  <si>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</si>
  <si>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</si>
  <si>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</si>
  <si>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</si>
  <si>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</si>
  <si>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</si>
  <si>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</si>
  <si>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</si>
  <si>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</si>
  <si>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</si>
  <si>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</si>
  <si>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</si>
  <si>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</si>
  <si>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</si>
  <si>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</si>
  <si>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</si>
  <si>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</si>
  <si>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</si>
  <si>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</si>
  <si>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</si>
  <si>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</si>
  <si>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</si>
  <si>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</si>
  <si>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</si>
  <si>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</si>
  <si>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</si>
  <si>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</si>
  <si>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</si>
  <si>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</si>
  <si>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</si>
  <si>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</si>
  <si>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</si>
  <si>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</si>
  <si>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</si>
  <si>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</si>
  <si>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</si>
  <si>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</si>
  <si>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</si>
  <si>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</si>
  <si>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</si>
  <si>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</si>
  <si>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</si>
  <si>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</si>
  <si>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</si>
  <si>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</si>
  <si>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</si>
  <si>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</si>
  <si>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</si>
  <si>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</si>
  <si>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</si>
  <si>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</si>
  <si>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</si>
  <si>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</si>
  <si>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</si>
  <si>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</si>
  <si>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</si>
  <si>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</si>
  <si>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</si>
  <si>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</si>
  <si>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</si>
  <si>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</si>
  <si>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</si>
  <si>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</si>
  <si>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</si>
  <si>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</si>
  <si>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</si>
  <si>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</si>
  <si>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</si>
  <si>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</si>
  <si>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</si>
  <si>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</si>
  <si>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</si>
  <si>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</si>
  <si>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</si>
  <si>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</si>
  <si>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</si>
  <si>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</si>
  <si>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</si>
  <si>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</si>
  <si>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</si>
  <si>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</si>
  <si>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</si>
  <si>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</si>
  <si>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</si>
  <si>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</si>
  <si>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</si>
  <si>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</si>
  <si>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</si>
  <si>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</si>
  <si>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</si>
  <si>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</si>
  <si>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</si>
  <si>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</si>
  <si>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</si>
  <si>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</si>
  <si>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</si>
  <si>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</si>
  <si>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</si>
  <si>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</si>
  <si>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</si>
  <si>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</si>
  <si>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</si>
  <si>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</si>
  <si>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</si>
  <si>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</si>
  <si>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</si>
  <si>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</si>
  <si>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</si>
  <si>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</si>
  <si>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</si>
  <si>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</si>
  <si>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</si>
  <si>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</si>
  <si>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</si>
  <si>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</si>
  <si>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</si>
  <si>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</si>
  <si>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</si>
  <si>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</si>
  <si>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</si>
  <si>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</si>
  <si>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</si>
  <si>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</si>
  <si>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</si>
  <si>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</si>
  <si>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</si>
  <si>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</si>
  <si>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</si>
  <si>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</si>
  <si>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</si>
  <si>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</si>
  <si>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</si>
  <si>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</si>
  <si>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</si>
  <si>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</si>
  <si>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</si>
  <si>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</si>
  <si>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</si>
  <si>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</si>
  <si>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</si>
  <si>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</si>
  <si>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</si>
  <si>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</si>
  <si>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</si>
  <si>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</si>
  <si>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</si>
  <si>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</si>
  <si>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</si>
  <si>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</si>
  <si>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</si>
  <si>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</si>
  <si>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</si>
  <si>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</si>
  <si>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</si>
  <si>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</si>
  <si>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</si>
  <si>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</si>
  <si>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</si>
  <si>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</si>
  <si>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</si>
  <si>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</si>
  <si>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</si>
  <si>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</si>
  <si>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</si>
  <si>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</si>
  <si>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</si>
  <si>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</si>
  <si>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</si>
  <si>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</si>
  <si>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</si>
  <si>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</si>
  <si>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</si>
  <si>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</si>
  <si>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</si>
  <si>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</si>
  <si>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</si>
  <si>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</si>
  <si>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</si>
  <si>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</si>
  <si>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</si>
  <si>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</si>
  <si>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</si>
  <si>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</si>
  <si>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</si>
  <si>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</si>
  <si>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</si>
  <si>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</si>
  <si>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</si>
  <si>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</si>
  <si>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</si>
  <si>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</si>
  <si>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</si>
  <si>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</si>
  <si>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</si>
  <si>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</si>
  <si>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</si>
  <si>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</si>
  <si>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</si>
  <si>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</si>
  <si>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</si>
  <si>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</si>
  <si>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</si>
  <si>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</si>
  <si>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</si>
  <si>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</si>
  <si>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</si>
  <si>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</si>
  <si>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</si>
  <si>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</si>
  <si>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</si>
  <si>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</si>
  <si>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</si>
  <si>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</si>
  <si>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</si>
  <si>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</si>
  <si>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</si>
  <si>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</si>
  <si>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</si>
  <si>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</si>
  <si>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</si>
  <si>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</si>
  <si>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</si>
  <si>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</si>
  <si>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</si>
  <si>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</si>
  <si>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</si>
  <si>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</si>
  <si>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</si>
  <si>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</si>
  <si>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</si>
  <si>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</si>
  <si>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</si>
  <si>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</si>
  <si>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</si>
  <si>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</si>
  <si>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</si>
  <si>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</si>
  <si>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</si>
  <si>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</si>
  <si>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</si>
  <si>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</si>
  <si>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</si>
  <si>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</si>
  <si>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</si>
  <si>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</si>
  <si>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</si>
  <si>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</si>
  <si>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</si>
  <si>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</si>
  <si>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</si>
  <si>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</si>
  <si>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</si>
  <si>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</si>
  <si>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</si>
  <si>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</si>
  <si>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</si>
  <si>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</si>
  <si>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</si>
  <si>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</si>
  <si>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</si>
  <si>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</si>
  <si>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</si>
  <si>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</si>
  <si>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</si>
  <si>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</si>
  <si>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</si>
  <si>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</si>
  <si>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</si>
  <si>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</si>
  <si>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</si>
  <si>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</si>
  <si>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</si>
  <si>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</si>
  <si>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</si>
  <si>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</si>
  <si>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</si>
  <si>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</si>
  <si>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</si>
  <si>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</si>
  <si>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</si>
  <si>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</si>
  <si>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</si>
  <si>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</si>
  <si>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</si>
  <si>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</si>
  <si>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</si>
  <si>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</si>
  <si>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</si>
  <si>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</si>
  <si>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</si>
  <si>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</si>
  <si>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</si>
  <si>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</si>
  <si>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</si>
  <si>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</si>
  <si>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</si>
  <si>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</si>
  <si>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</si>
  <si>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</si>
  <si>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</si>
  <si>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</si>
  <si>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</si>
  <si>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</si>
  <si>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</si>
  <si>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</si>
  <si>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</si>
  <si>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</si>
  <si>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</si>
  <si>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</si>
  <si>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</si>
  <si>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</si>
  <si>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</si>
  <si>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</si>
  <si>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</si>
  <si>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</si>
  <si>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</si>
  <si>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</si>
  <si>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</si>
  <si>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</si>
  <si>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</si>
  <si>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</si>
  <si>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</si>
  <si>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</si>
  <si>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</si>
  <si>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</si>
  <si>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</si>
  <si>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</si>
  <si>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</si>
  <si>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</si>
  <si>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</si>
  <si>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</si>
  <si>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</si>
  <si>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</si>
  <si>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</si>
  <si>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</si>
  <si>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</si>
  <si>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</si>
  <si>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</si>
  <si>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</si>
  <si>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</si>
  <si>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</si>
  <si>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</si>
  <si>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</si>
  <si>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</si>
  <si>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</si>
  <si>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</si>
  <si>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</si>
  <si>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</si>
  <si>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</si>
  <si>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</si>
  <si>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</si>
  <si>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</si>
  <si>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</si>
  <si>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</si>
  <si>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</si>
  <si>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</si>
  <si>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</si>
  <si>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</si>
  <si>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</si>
  <si>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</si>
  <si>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</si>
  <si>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</si>
  <si>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</si>
  <si>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</si>
  <si>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</si>
  <si>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</si>
  <si>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</si>
  <si>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</si>
  <si>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</si>
  <si>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</si>
  <si>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</si>
  <si>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</si>
  <si>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</si>
  <si>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</si>
  <si>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</si>
  <si>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</si>
  <si>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</si>
  <si>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</si>
  <si>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</si>
  <si>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</si>
  <si>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</si>
  <si>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</si>
  <si>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</si>
  <si>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</si>
  <si>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</si>
  <si>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</si>
  <si>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</si>
  <si>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</si>
  <si>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</si>
  <si>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</si>
  <si>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</si>
  <si>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</si>
  <si>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</si>
  <si>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</si>
  <si>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</si>
  <si>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</si>
  <si>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</si>
  <si>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</si>
  <si>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</si>
  <si>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</si>
  <si>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</si>
  <si>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</si>
  <si>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</si>
  <si>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</si>
  <si>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</si>
  <si>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</si>
  <si>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</si>
  <si>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</si>
  <si>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</si>
  <si>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</si>
  <si>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</si>
  <si>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</si>
  <si>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</si>
  <si>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</si>
  <si>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</si>
  <si>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</si>
  <si>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</si>
  <si>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</si>
  <si>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</si>
  <si>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</si>
  <si>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</si>
  <si>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</si>
  <si>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</si>
  <si>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</si>
  <si>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</si>
  <si>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</si>
  <si>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</si>
  <si>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</si>
  <si>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</si>
  <si>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</si>
  <si>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</si>
  <si>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</si>
  <si>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</si>
  <si>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</si>
  <si>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</si>
  <si>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</si>
  <si>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</si>
  <si>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</si>
  <si>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</si>
  <si>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</si>
  <si>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</si>
  <si>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</si>
  <si>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</si>
  <si>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</si>
  <si>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</si>
  <si>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</si>
  <si>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</si>
  <si>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</si>
  <si>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</si>
  <si>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</si>
  <si>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</si>
  <si>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</si>
  <si>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</si>
  <si>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</si>
  <si>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</si>
  <si>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</si>
  <si>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</si>
  <si>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</si>
  <si>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</si>
  <si>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</si>
  <si>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</si>
  <si>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</si>
  <si>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</si>
  <si>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</si>
  <si>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</si>
  <si>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</si>
  <si>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</si>
  <si>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</si>
  <si>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</si>
  <si>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</si>
  <si>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</si>
  <si>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</si>
  <si>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</si>
  <si>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</si>
  <si>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</si>
  <si>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</si>
  <si>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</si>
  <si>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</si>
  <si>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</si>
  <si>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</si>
  <si>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</si>
  <si>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</si>
  <si>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</si>
  <si>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</si>
  <si>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</si>
  <si>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</si>
  <si>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</si>
  <si>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</si>
  <si>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</si>
  <si>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</si>
  <si>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</si>
  <si>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</si>
  <si>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</si>
  <si>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</si>
  <si>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</si>
  <si>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</si>
  <si>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</si>
  <si>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</si>
  <si>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</si>
  <si>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</si>
  <si>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</si>
  <si>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</si>
  <si>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</si>
  <si>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</si>
  <si>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</si>
  <si>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</si>
  <si>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</si>
  <si>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</si>
  <si>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</si>
  <si>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</si>
  <si>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</si>
  <si>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</si>
  <si>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</si>
  <si>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</si>
  <si>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</si>
  <si>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</si>
  <si>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</si>
  <si>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</si>
  <si>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</si>
  <si>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</si>
  <si>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</si>
  <si>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</si>
  <si>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</si>
  <si>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</si>
  <si>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</si>
  <si>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</si>
  <si>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</si>
  <si>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</si>
  <si>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</si>
  <si>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</si>
  <si>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</si>
  <si>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</si>
  <si>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</si>
  <si>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</si>
  <si>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</si>
  <si>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</si>
  <si>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</si>
  <si>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</si>
  <si>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</si>
  <si>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</si>
  <si>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</si>
  <si>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</si>
  <si>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</si>
  <si>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</si>
  <si>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</si>
  <si>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</si>
  <si>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</si>
  <si>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</si>
  <si>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</si>
  <si>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</si>
  <si>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</si>
  <si>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</si>
  <si>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</si>
  <si>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</si>
  <si>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</si>
  <si>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</si>
  <si>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</si>
  <si>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</si>
  <si>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</si>
  <si>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</si>
  <si>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</si>
  <si>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</si>
  <si>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</si>
  <si>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</si>
  <si>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</si>
  <si>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</si>
  <si>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</si>
  <si>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</si>
  <si>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</si>
  <si>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</si>
  <si>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</si>
  <si>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</si>
  <si>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</si>
  <si>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</si>
  <si>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</si>
  <si>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</si>
  <si>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</si>
  <si>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</si>
  <si>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</si>
  <si>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</si>
  <si>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</si>
  <si>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</si>
  <si>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</si>
  <si>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</si>
  <si>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</si>
  <si>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</si>
  <si>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</si>
  <si>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</si>
  <si>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</si>
  <si>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</si>
  <si>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</si>
  <si>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</si>
  <si>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</si>
  <si>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</si>
  <si>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</si>
  <si>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</si>
  <si>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</si>
  <si>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</si>
  <si>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</si>
  <si>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</si>
  <si>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</si>
  <si>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</si>
  <si>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</si>
  <si>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</si>
  <si>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</si>
  <si>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</si>
  <si>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</si>
  <si>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</si>
  <si>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</si>
  <si>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</si>
  <si>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</si>
  <si>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</si>
  <si>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</si>
  <si>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</si>
  <si>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</si>
  <si>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</si>
  <si>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</si>
  <si>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</si>
  <si>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</si>
  <si>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</si>
  <si>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</si>
  <si>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</si>
  <si>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</si>
  <si>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</si>
  <si>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</si>
  <si>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</si>
  <si>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</si>
  <si>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</si>
  <si>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</si>
  <si>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</si>
  <si>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</si>
  <si>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</si>
  <si>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</si>
  <si>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</si>
  <si>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</si>
  <si>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</si>
  <si>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</si>
  <si>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</si>
  <si>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</si>
  <si>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</si>
  <si>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</si>
  <si>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</si>
  <si>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</si>
  <si>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</si>
  <si>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</si>
  <si>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</si>
  <si>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</si>
  <si>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</si>
  <si>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</si>
  <si>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</si>
  <si>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</si>
  <si>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</si>
  <si>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</si>
  <si>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</si>
  <si>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</si>
  <si>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</si>
  <si>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</si>
  <si>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</si>
  <si>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</si>
  <si>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</si>
  <si>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</si>
  <si>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</si>
  <si>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</si>
  <si>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</si>
  <si>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</si>
  <si>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</si>
  <si>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</si>
  <si>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</si>
  <si>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</si>
  <si>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</si>
  <si>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</si>
  <si>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</si>
  <si>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</si>
  <si>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</si>
  <si>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</si>
  <si>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</si>
  <si>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</si>
  <si>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</si>
  <si>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</si>
  <si>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</si>
  <si>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</si>
  <si>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</si>
  <si>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</si>
  <si>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</si>
  <si>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</si>
  <si>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</si>
  <si>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</si>
  <si>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</si>
  <si>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</si>
  <si>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</si>
  <si>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</si>
  <si>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</si>
  <si>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</si>
  <si>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</si>
  <si>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</si>
  <si>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</si>
  <si>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</si>
  <si>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</si>
  <si>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</si>
  <si>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</si>
  <si>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</si>
  <si>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</si>
  <si>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</si>
  <si>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</si>
  <si>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</si>
  <si>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</si>
  <si>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</si>
  <si>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</si>
  <si>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</si>
  <si>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</si>
  <si>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</si>
  <si>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</si>
  <si>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</si>
  <si>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</si>
  <si>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</si>
  <si>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</si>
  <si>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</si>
  <si>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</si>
  <si>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</si>
  <si>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</si>
  <si>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</si>
  <si>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</si>
  <si>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</si>
  <si>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</si>
  <si>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</si>
  <si>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</si>
  <si>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</si>
  <si>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</si>
  <si>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</si>
  <si>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</si>
  <si>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</si>
  <si>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</si>
  <si>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</si>
  <si>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</si>
  <si>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</si>
  <si>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</si>
  <si>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</si>
  <si>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</si>
  <si>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</si>
  <si>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</si>
  <si>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</si>
  <si>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</si>
  <si>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</si>
  <si>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</si>
  <si>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</si>
  <si>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</si>
  <si>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</si>
  <si>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</si>
  <si>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</si>
  <si>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</si>
  <si>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</si>
  <si>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</si>
  <si>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</si>
  <si>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</si>
  <si>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</si>
  <si>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</si>
  <si>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</si>
  <si>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</si>
  <si>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</si>
  <si>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</si>
  <si>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</si>
  <si>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</si>
  <si>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</si>
  <si>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</si>
  <si>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</si>
  <si>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</si>
  <si>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</si>
  <si>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</si>
  <si>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</si>
  <si>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</si>
  <si>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</si>
  <si>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</si>
  <si>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</si>
  <si>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</si>
  <si>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</si>
  <si>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</si>
  <si>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</si>
  <si>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</si>
  <si>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</si>
  <si>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</si>
  <si>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</si>
  <si>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</si>
  <si>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</si>
  <si>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</si>
  <si>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</si>
  <si>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</si>
  <si>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</si>
  <si>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</si>
  <si>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</si>
  <si>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</si>
  <si>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</si>
  <si>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</si>
  <si>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</si>
  <si>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</si>
  <si>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</si>
  <si>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</si>
  <si>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</si>
  <si>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</si>
  <si>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</si>
  <si>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</si>
  <si>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</si>
  <si>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</si>
  <si>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</si>
  <si>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</si>
  <si>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</si>
  <si>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</si>
  <si>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</si>
  <si>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</si>
  <si>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</si>
  <si>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</si>
  <si>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</si>
  <si>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</si>
  <si>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</si>
  <si>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</si>
  <si>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</si>
  <si>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</si>
  <si>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</si>
  <si>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</si>
  <si>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</si>
  <si>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</si>
  <si>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</si>
  <si>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</si>
  <si>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</si>
  <si>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</si>
  <si>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</si>
  <si>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</si>
  <si>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</si>
  <si>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</si>
  <si>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</si>
  <si>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</si>
  <si>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</si>
  <si>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</si>
  <si>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</si>
  <si>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</si>
  <si>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</si>
  <si>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</si>
  <si>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</si>
  <si>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</si>
  <si>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</si>
  <si>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</si>
  <si>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</si>
  <si>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</si>
  <si>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</si>
  <si>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</si>
  <si>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</si>
  <si>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</si>
  <si>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</si>
  <si>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</si>
  <si>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</si>
  <si>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</si>
  <si>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</si>
  <si>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</si>
  <si>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</si>
  <si>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</si>
  <si>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</si>
  <si>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</si>
  <si>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</si>
  <si>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</si>
  <si>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</si>
  <si>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</si>
  <si>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</si>
  <si>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</si>
  <si>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</si>
  <si>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</si>
  <si>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</si>
  <si>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</si>
  <si>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</si>
  <si>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</si>
  <si>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</si>
  <si>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</si>
  <si>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</si>
  <si>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</si>
  <si>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</si>
  <si>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</si>
  <si>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</si>
  <si>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</si>
  <si>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</si>
  <si>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</si>
  <si>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</si>
  <si>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</si>
  <si>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</si>
  <si>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</si>
  <si>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</si>
  <si>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</si>
  <si>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</si>
  <si>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</si>
  <si>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</si>
  <si>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</si>
  <si>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</si>
  <si>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</si>
  <si>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</si>
  <si>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</si>
  <si>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</si>
  <si>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</si>
  <si>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</si>
  <si>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</si>
  <si>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</si>
  <si>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</si>
  <si>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</si>
  <si>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</si>
  <si>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</si>
  <si>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</si>
  <si>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</si>
  <si>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</si>
  <si>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</si>
  <si>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</si>
  <si>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</si>
  <si>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</si>
  <si>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</si>
  <si>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</si>
  <si>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</si>
  <si>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</si>
  <si>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</si>
  <si>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</si>
  <si>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</si>
  <si>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</si>
  <si>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</si>
  <si>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</si>
  <si>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</si>
  <si>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</si>
  <si>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</si>
  <si>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</si>
  <si>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</si>
  <si>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</si>
  <si>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</si>
  <si>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</si>
  <si>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</si>
  <si>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</si>
  <si>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</si>
  <si>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</si>
  <si>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</si>
  <si>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</si>
  <si>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</si>
  <si>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</si>
  <si>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</si>
  <si>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</si>
  <si>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</si>
  <si>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</si>
  <si>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</si>
  <si>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</si>
  <si>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</si>
  <si>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</si>
  <si>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</si>
  <si>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</si>
  <si>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</si>
  <si>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</si>
  <si>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</si>
  <si>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</si>
  <si>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</si>
  <si>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</si>
  <si>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</si>
  <si>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</si>
  <si>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</si>
  <si>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</si>
  <si>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</si>
  <si>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</si>
  <si>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</si>
  <si>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</si>
  <si>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</si>
  <si>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</si>
  <si>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</si>
  <si>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</si>
  <si>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</si>
  <si>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</si>
  <si>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</si>
  <si>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</si>
  <si>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</si>
  <si>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</si>
  <si>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</si>
  <si>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</si>
  <si>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</si>
  <si>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</si>
  <si>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</si>
  <si>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</si>
  <si>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</si>
  <si>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</si>
  <si>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</si>
  <si>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</si>
  <si>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</si>
  <si>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</si>
  <si>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</si>
  <si>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</si>
  <si>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</si>
  <si>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</si>
  <si>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</si>
  <si>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</si>
  <si>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</si>
  <si>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</si>
  <si>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</si>
  <si>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</si>
  <si>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</si>
  <si>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</si>
  <si>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</si>
  <si>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</si>
  <si>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</si>
  <si>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</si>
  <si>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</si>
  <si>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</si>
  <si>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</si>
  <si>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</si>
  <si>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</si>
  <si>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</si>
  <si>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</si>
  <si>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</si>
  <si>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</si>
  <si>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</si>
  <si>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</si>
  <si>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</si>
  <si>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</si>
  <si>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</si>
  <si>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575 / 2016</t>
  </si>
  <si>
    <t>232 / 2016</t>
  </si>
  <si>
    <t>349 / 2014</t>
  </si>
  <si>
    <t>198 / 2014</t>
  </si>
  <si>
    <t>332 / 2012</t>
  </si>
  <si>
    <t>21/01/2013</t>
  </si>
  <si>
    <t>31/07/2014</t>
  </si>
  <si>
    <t>Prestar el servicio a niñosy niñas menores a cinco años, o hasta su ingreso al grado de transición, con el fin de promover el desarrollo de la primera infancia “DE CERO A SIEMPRE” en el servicio centros de desarrollo infantil.</t>
  </si>
  <si>
    <t>Prestar el servicio de atención, educación inicial y cuidado a niños y menores de 5 años, o hasta su ingreso al grado de transición, con el fin de promover el desarrollo de la primera infancia, con calidad de conformidad con los lineamientos, manual operativo, las directrices para metros y estándares establecidos, por el ICBF en el marco  de la estrategia de atención integral “DE CERO A SIEMPRE”</t>
  </si>
  <si>
    <t xml:space="preserve">Atender a niños y a niñas de 5 años, o hasta su ingreso al grado de transición, en los servicios de educación inicial y cuidado, con el fin de promover el desarrollo integral de la primera infancia con calidad, de conformidad con los lineamientos, las directrices y parámetros establecidos por el ICBF. </t>
  </si>
  <si>
    <t xml:space="preserve">Atender integralmente a la primera infancia en el marco de la estrategia De CERO A SIEMPRE, de conformidad con los lineamientos, y estándares establecidos por el ICBF, asi como regular las relaciones de las partes derivadas de aportes del  ICBF a El CONTRATISTA, para que este asuma bajo su exclusiva responsabilidad dicha atención. </t>
  </si>
  <si>
    <t>Atender a la primera infancia en el marco de la estrategia De CERO A SIEMPRE, de conformidad con las directrices y parámetros, así como regular las relaciones de las partes derivadas de la entrega de aportes del  ICBF al CONTRATISTA, para que este asuma con su personal y bajo su exclusiva responsabilidad dicha atención.</t>
  </si>
  <si>
    <t>AMILCAR ALONSO ESTRADA VEGA</t>
  </si>
  <si>
    <t xml:space="preserve">Calle 8 No. 11-28 Barrio 20 de Julio San Juan del Cesar </t>
  </si>
  <si>
    <t>3002193798</t>
  </si>
  <si>
    <t>amarillosos05@gmail.com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</si>
  <si>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</si>
  <si>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2021-44-10001188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</si>
</sst>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8" zoomScale="85" zoomScaleNormal="85" zoomScaleSheetLayoutView="40" zoomScalePageLayoutView="40" workbookViewId="0">
      <selection activeCell="K30" sqref="K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5" t="str">
        <f>HYPERLINK("#MI_Oferente_Singular!A114","CAPACIDAD RESIDUAL")</f>
        <v>CAPACIDAD RESIDUAL</v>
      </c>
      <c r="F8" s="246"/>
      <c r="G8" s="24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5" t="str">
        <f>HYPERLINK("#MI_Oferente_Singular!A162","TALENTO HUMANO")</f>
        <v>TALENTO HUMANO</v>
      </c>
      <c r="F9" s="246"/>
      <c r="G9" s="24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5" t="str">
        <f>HYPERLINK("#MI_Oferente_Singular!F162","INFRAESTRUCTURA")</f>
        <v>INFRAESTRUCTURA</v>
      </c>
      <c r="F10" s="246"/>
      <c r="G10" s="24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2694</v>
      </c>
      <c r="D15" s="35"/>
      <c r="E15" s="35"/>
      <c r="F15" s="5"/>
      <c r="G15" s="32" t="s">
        <v>1168</v>
      </c>
      <c r="H15" s="103" t="s">
        <v>696</v>
      </c>
      <c r="I15" s="32" t="s">
        <v>2624</v>
      </c>
      <c r="J15" s="108" t="s">
        <v>2626</v>
      </c>
      <c r="L15" s="229" t="s">
        <v>8</v>
      </c>
      <c r="M15" s="22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900146016</v>
      </c>
      <c r="C20" s="5"/>
      <c r="D20" s="73"/>
      <c r="E20" s="5"/>
      <c r="F20" s="5"/>
      <c r="G20" s="5"/>
      <c r="H20" s="248"/>
      <c r="I20" s="147" t="s">
        <v>1154</v>
      </c>
      <c r="J20" s="148" t="s">
        <v>710</v>
      </c>
      <c r="K20" s="149">
        <v>793067184</v>
      </c>
      <c r="L20" s="150"/>
      <c r="M20" s="150">
        <v>44561</v>
      </c>
      <c r="N20" s="133">
        <f>+(M20-L20)/30</f>
        <v>1485.3666666666666</v>
      </c>
      <c r="O20" s="136"/>
      <c r="U20" s="132"/>
      <c r="V20" s="105">
        <f ca="1">NOW()</f>
        <v>44194.814927893516</v>
      </c>
      <c r="W20" s="105">
        <f ca="1">NOW()</f>
        <v>44194.814927893516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ASOCIACIÓN AÑOS MARAVILLOSOS</v>
      </c>
      <c r="C38" s="243"/>
      <c r="D38" s="243"/>
      <c r="E38" s="243"/>
      <c r="F38" s="243"/>
      <c r="G38" s="5"/>
      <c r="H38" s="130"/>
      <c r="I38" s="252" t="s">
        <v>7</v>
      </c>
      <c r="J38" s="252"/>
      <c r="K38" s="252"/>
      <c r="L38" s="252"/>
      <c r="M38" s="252"/>
      <c r="N38" s="252"/>
      <c r="O38" s="131"/>
    </row>
    <row r="39" spans="1:16" ht="42.95" customHeight="1" thickBot="1" x14ac:dyDescent="0.3">
      <c r="A39" s="10"/>
      <c r="B39" s="11"/>
      <c r="C39" s="11"/>
      <c r="D39" s="11"/>
      <c r="E39" s="11"/>
      <c r="F39" s="11"/>
      <c r="G39" s="11"/>
      <c r="H39" s="10"/>
      <c r="I39" s="238" t="s">
        <v>2693</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31</v>
      </c>
      <c r="D48" s="119" t="s">
        <v>2677</v>
      </c>
      <c r="E48" s="176">
        <v>42708</v>
      </c>
      <c r="F48" s="176">
        <v>43084</v>
      </c>
      <c r="G48" s="158">
        <f>IF(AND(E48&lt;&gt;"",F48&lt;&gt;""),((F48-E48)/30),"")</f>
        <v>12.533333333333333</v>
      </c>
      <c r="H48" s="120" t="s">
        <v>2684</v>
      </c>
      <c r="I48" s="113" t="s">
        <v>1154</v>
      </c>
      <c r="J48" s="113" t="s">
        <v>708</v>
      </c>
      <c r="K48" s="121">
        <v>3920174602</v>
      </c>
      <c r="L48" s="115" t="s">
        <v>1148</v>
      </c>
      <c r="M48" s="116">
        <v>1</v>
      </c>
      <c r="N48" s="115" t="s">
        <v>27</v>
      </c>
      <c r="O48" s="115" t="s">
        <v>26</v>
      </c>
      <c r="P48" s="78"/>
    </row>
    <row r="49" spans="1:16" s="6" customFormat="1" ht="24.75" customHeight="1" x14ac:dyDescent="0.25">
      <c r="A49" s="141">
        <v>2</v>
      </c>
      <c r="B49" s="120" t="s">
        <v>2676</v>
      </c>
      <c r="C49" s="112" t="s">
        <v>31</v>
      </c>
      <c r="D49" s="119" t="s">
        <v>2677</v>
      </c>
      <c r="E49" s="176"/>
      <c r="F49" s="176"/>
      <c r="G49" s="158" t="str">
        <f t="shared" ref="G49:G50" si="2">IF(AND(E49&lt;&gt;"",F49&lt;&gt;""),((F49-E49)/30),"")</f>
        <v/>
      </c>
      <c r="H49" s="178"/>
      <c r="I49" s="113" t="s">
        <v>1154</v>
      </c>
      <c r="J49" s="113" t="s">
        <v>253</v>
      </c>
      <c r="K49" s="121"/>
      <c r="L49" s="115" t="s">
        <v>1148</v>
      </c>
      <c r="M49" s="116">
        <v>1</v>
      </c>
      <c r="N49" s="115" t="s">
        <v>27</v>
      </c>
      <c r="O49" s="115" t="s">
        <v>26</v>
      </c>
      <c r="P49" s="78"/>
    </row>
    <row r="50" spans="1:16" s="6" customFormat="1" ht="24.75" customHeight="1" x14ac:dyDescent="0.25">
      <c r="A50" s="141">
        <v>3</v>
      </c>
      <c r="B50" s="120" t="s">
        <v>2676</v>
      </c>
      <c r="C50" s="112" t="s">
        <v>31</v>
      </c>
      <c r="D50" s="119" t="s">
        <v>2677</v>
      </c>
      <c r="E50" s="176"/>
      <c r="F50" s="176"/>
      <c r="G50" s="158" t="str">
        <f t="shared" si="2"/>
        <v/>
      </c>
      <c r="H50" s="120"/>
      <c r="I50" s="113" t="s">
        <v>1154</v>
      </c>
      <c r="J50" s="113" t="s">
        <v>705</v>
      </c>
      <c r="K50" s="121"/>
      <c r="L50" s="115" t="s">
        <v>1148</v>
      </c>
      <c r="M50" s="116">
        <v>1</v>
      </c>
      <c r="N50" s="115" t="s">
        <v>27</v>
      </c>
      <c r="O50" s="115" t="s">
        <v>26</v>
      </c>
      <c r="P50" s="78"/>
    </row>
    <row r="51" spans="1:16" s="6" customFormat="1" ht="24.75" customHeight="1" outlineLevel="1" x14ac:dyDescent="0.25">
      <c r="A51" s="141">
        <v>4</v>
      </c>
      <c r="B51" s="120" t="s">
        <v>2676</v>
      </c>
      <c r="C51" s="112" t="s">
        <v>31</v>
      </c>
      <c r="D51" s="119" t="s">
        <v>2677</v>
      </c>
      <c r="E51" s="176"/>
      <c r="F51" s="176"/>
      <c r="G51" s="158" t="str">
        <f t="shared" ref="G51:G107" si="3">IF(AND(E51&lt;&gt;"",F51&lt;&gt;""),((F51-E51)/30),"")</f>
        <v/>
      </c>
      <c r="H51" s="179"/>
      <c r="I51" s="113" t="s">
        <v>1154</v>
      </c>
      <c r="J51" s="113" t="s">
        <v>710</v>
      </c>
      <c r="K51" s="180"/>
      <c r="L51" s="115" t="s">
        <v>1148</v>
      </c>
      <c r="M51" s="116">
        <v>1</v>
      </c>
      <c r="N51" s="115" t="s">
        <v>27</v>
      </c>
      <c r="O51" s="115" t="s">
        <v>26</v>
      </c>
      <c r="P51" s="78"/>
    </row>
    <row r="52" spans="1:16" s="7" customFormat="1" ht="24.75" customHeight="1" outlineLevel="1" x14ac:dyDescent="0.25">
      <c r="A52" s="142">
        <v>5</v>
      </c>
      <c r="B52" s="120" t="s">
        <v>2676</v>
      </c>
      <c r="C52" s="112" t="s">
        <v>31</v>
      </c>
      <c r="D52" s="175" t="s">
        <v>2678</v>
      </c>
      <c r="E52" s="177">
        <v>42517</v>
      </c>
      <c r="F52" s="177">
        <v>42719</v>
      </c>
      <c r="G52" s="158">
        <f t="shared" si="3"/>
        <v>6.7333333333333334</v>
      </c>
      <c r="H52" s="179" t="s">
        <v>2685</v>
      </c>
      <c r="I52" s="113" t="s">
        <v>1154</v>
      </c>
      <c r="J52" s="113" t="s">
        <v>708</v>
      </c>
      <c r="K52" s="180">
        <v>376749419</v>
      </c>
      <c r="L52" s="115" t="s">
        <v>1148</v>
      </c>
      <c r="M52" s="116">
        <v>1</v>
      </c>
      <c r="N52" s="115" t="s">
        <v>27</v>
      </c>
      <c r="O52" s="115" t="s">
        <v>26</v>
      </c>
      <c r="P52" s="79"/>
    </row>
    <row r="53" spans="1:16" s="7" customFormat="1" ht="24.75" customHeight="1" outlineLevel="1" x14ac:dyDescent="0.25">
      <c r="A53" s="142">
        <v>6</v>
      </c>
      <c r="B53" s="120" t="s">
        <v>2676</v>
      </c>
      <c r="C53" s="112" t="s">
        <v>31</v>
      </c>
      <c r="D53" s="175" t="s">
        <v>2679</v>
      </c>
      <c r="E53" s="177">
        <v>41996</v>
      </c>
      <c r="F53" s="177">
        <v>42369</v>
      </c>
      <c r="G53" s="158">
        <f t="shared" si="3"/>
        <v>12.433333333333334</v>
      </c>
      <c r="H53" s="179" t="s">
        <v>2686</v>
      </c>
      <c r="I53" s="113" t="s">
        <v>1154</v>
      </c>
      <c r="J53" s="113" t="s">
        <v>708</v>
      </c>
      <c r="K53" s="180">
        <v>555030552</v>
      </c>
      <c r="L53" s="115" t="s">
        <v>1148</v>
      </c>
      <c r="M53" s="116">
        <v>1</v>
      </c>
      <c r="N53" s="115" t="s">
        <v>27</v>
      </c>
      <c r="O53" s="115" t="s">
        <v>26</v>
      </c>
      <c r="P53" s="79"/>
    </row>
    <row r="54" spans="1:16" s="7" customFormat="1" ht="24.75" customHeight="1" outlineLevel="1" x14ac:dyDescent="0.25">
      <c r="A54" s="142">
        <v>7</v>
      </c>
      <c r="B54" s="120" t="s">
        <v>2676</v>
      </c>
      <c r="C54" s="112" t="s">
        <v>31</v>
      </c>
      <c r="D54" s="175" t="s">
        <v>2680</v>
      </c>
      <c r="E54" s="177">
        <v>41851</v>
      </c>
      <c r="F54" s="177">
        <v>42004</v>
      </c>
      <c r="G54" s="158">
        <f t="shared" si="3"/>
        <v>5.0999999999999996</v>
      </c>
      <c r="H54" s="179" t="s">
        <v>2687</v>
      </c>
      <c r="I54" s="113" t="s">
        <v>1154</v>
      </c>
      <c r="J54" s="113" t="s">
        <v>708</v>
      </c>
      <c r="K54" s="180">
        <v>595664580</v>
      </c>
      <c r="L54" s="115" t="s">
        <v>1148</v>
      </c>
      <c r="M54" s="116">
        <v>1</v>
      </c>
      <c r="N54" s="115" t="s">
        <v>27</v>
      </c>
      <c r="O54" s="115" t="s">
        <v>26</v>
      </c>
      <c r="P54" s="79"/>
    </row>
    <row r="55" spans="1:16" s="7" customFormat="1" ht="24.75" customHeight="1" outlineLevel="1" x14ac:dyDescent="0.25">
      <c r="A55" s="142">
        <v>8</v>
      </c>
      <c r="B55" s="120" t="s">
        <v>2676</v>
      </c>
      <c r="C55" s="112" t="s">
        <v>31</v>
      </c>
      <c r="D55" s="175" t="s">
        <v>2681</v>
      </c>
      <c r="E55" s="175" t="s">
        <v>2682</v>
      </c>
      <c r="F55" s="175" t="s">
        <v>2683</v>
      </c>
      <c r="G55" s="158">
        <f t="shared" si="3"/>
        <v>18.533333333333335</v>
      </c>
      <c r="H55" s="179" t="s">
        <v>2688</v>
      </c>
      <c r="I55" s="113" t="s">
        <v>1154</v>
      </c>
      <c r="J55" s="113" t="s">
        <v>708</v>
      </c>
      <c r="K55" s="181">
        <v>579662445</v>
      </c>
      <c r="L55" s="115" t="s">
        <v>1148</v>
      </c>
      <c r="M55" s="116">
        <v>1</v>
      </c>
      <c r="N55" s="115" t="s">
        <v>27</v>
      </c>
      <c r="O55" s="115" t="s">
        <v>26</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6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2"/>
      <c r="Z178" s="163" t="str">
        <f>IF(Y178&gt;0,SUM(E180+Y178),"")</f>
        <v/>
      </c>
      <c r="AA178" s="19"/>
      <c r="AB178" s="19"/>
    </row>
    <row r="179" spans="1:28" ht="23.25" x14ac:dyDescent="0.25">
      <c r="A179" s="9"/>
      <c r="B179" s="196" t="s">
        <v>2668</v>
      </c>
      <c r="C179" s="196"/>
      <c r="D179" s="196"/>
      <c r="E179" s="169">
        <v>0.02</v>
      </c>
      <c r="F179" s="168"/>
      <c r="G179" s="163" t="str">
        <f>IF(F179&gt;0,SUM(E179+F179),"")</f>
        <v/>
      </c>
      <c r="H179" s="5"/>
      <c r="I179" s="196" t="s">
        <v>2670</v>
      </c>
      <c r="J179" s="196"/>
      <c r="K179" s="196"/>
      <c r="L179" s="196"/>
      <c r="M179" s="170"/>
      <c r="O179" s="8"/>
      <c r="Q179" s="19"/>
      <c r="R179" s="157" t="str">
        <f>IF(M179&gt;0,SUM(L179+M179),"")</f>
        <v/>
      </c>
      <c r="T179" s="19"/>
      <c r="U179" s="242" t="s">
        <v>1166</v>
      </c>
      <c r="V179" s="242"/>
      <c r="W179" s="242"/>
      <c r="X179" s="24">
        <v>0.02</v>
      </c>
      <c r="Y179" s="162"/>
      <c r="Z179" s="163" t="str">
        <f>IF(Y179&gt;0,SUM(E181+Y179),"")</f>
        <v/>
      </c>
      <c r="AA179" s="19"/>
      <c r="AB179" s="19"/>
    </row>
    <row r="180" spans="1:28" ht="23.25" hidden="1" x14ac:dyDescent="0.25">
      <c r="A180" s="9"/>
      <c r="B180" s="182"/>
      <c r="C180" s="182"/>
      <c r="D180" s="182"/>
      <c r="E180" s="167"/>
      <c r="H180" s="5"/>
      <c r="I180" s="182"/>
      <c r="J180" s="182"/>
      <c r="K180" s="182"/>
      <c r="L180" s="182"/>
      <c r="M180" s="5"/>
      <c r="O180" s="8"/>
      <c r="Q180" s="19"/>
      <c r="R180" s="157" t="str">
        <f>IF(S180&gt;0,SUM(L180+S180),"")</f>
        <v/>
      </c>
      <c r="S180" s="162"/>
      <c r="T180" s="19"/>
      <c r="U180" s="242" t="s">
        <v>1167</v>
      </c>
      <c r="V180" s="242"/>
      <c r="W180" s="242"/>
      <c r="X180" s="24">
        <v>0.03</v>
      </c>
      <c r="Y180" s="162"/>
      <c r="Z180" s="163" t="str">
        <f>IF(Y180&gt;0,SUM(E182+Y180),"")</f>
        <v/>
      </c>
      <c r="AA180" s="19"/>
      <c r="AB180" s="19"/>
    </row>
    <row r="181" spans="1:28" ht="23.25" hidden="1" x14ac:dyDescent="0.25">
      <c r="A181" s="9"/>
      <c r="B181" s="182"/>
      <c r="C181" s="182"/>
      <c r="D181" s="182"/>
      <c r="E181" s="167"/>
      <c r="H181" s="5"/>
      <c r="I181" s="182"/>
      <c r="J181" s="182"/>
      <c r="K181" s="182"/>
      <c r="L181" s="182"/>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2"/>
      <c r="C182" s="182"/>
      <c r="D182" s="182"/>
      <c r="E182" s="167"/>
      <c r="H182" s="5"/>
      <c r="I182" s="182"/>
      <c r="J182" s="182"/>
      <c r="K182" s="182"/>
      <c r="L182" s="18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41" t="s">
        <v>2628</v>
      </c>
      <c r="L185" s="241"/>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00" t="s">
        <v>2636</v>
      </c>
      <c r="C192" s="200"/>
      <c r="E192" s="5" t="s">
        <v>20</v>
      </c>
      <c r="H192" s="26" t="s">
        <v>24</v>
      </c>
      <c r="J192" s="5" t="s">
        <v>2637</v>
      </c>
      <c r="K192" s="5"/>
      <c r="M192" s="5"/>
      <c r="N192" s="5"/>
      <c r="O192" s="8"/>
      <c r="Q192" s="152"/>
      <c r="R192" s="153"/>
      <c r="S192" s="153"/>
      <c r="T192" s="152"/>
    </row>
    <row r="193" spans="1:18" x14ac:dyDescent="0.25">
      <c r="A193" s="9"/>
      <c r="C193" s="123">
        <v>43490</v>
      </c>
      <c r="D193" s="5"/>
      <c r="E193" s="124">
        <v>75</v>
      </c>
      <c r="F193" s="5"/>
      <c r="G193" s="5"/>
      <c r="H193" s="145" t="s">
        <v>2689</v>
      </c>
      <c r="J193" s="5"/>
      <c r="K193" s="125">
        <v>39846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2690</v>
      </c>
      <c r="J211" s="27" t="s">
        <v>2622</v>
      </c>
      <c r="K211" s="146" t="s">
        <v>2690</v>
      </c>
      <c r="L211" s="21"/>
      <c r="M211" s="21"/>
      <c r="N211" s="21"/>
      <c r="O211" s="8"/>
    </row>
    <row r="212" spans="1:15" x14ac:dyDescent="0.25">
      <c r="A212" s="9"/>
      <c r="B212" s="27" t="s">
        <v>2619</v>
      </c>
      <c r="C212" s="145" t="s">
        <v>2689</v>
      </c>
      <c r="D212" s="21"/>
      <c r="G212" s="27" t="s">
        <v>2621</v>
      </c>
      <c r="H212" s="146" t="s">
        <v>2691</v>
      </c>
      <c r="J212" s="27" t="s">
        <v>2623</v>
      </c>
      <c r="K212" s="145"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purl.org/dc/dcmitype/"/>
    <ds:schemaRef ds:uri="http://schemas.openxmlformats.org/package/2006/metadata/core-properties"/>
    <ds:schemaRef ds:uri="http://schemas.microsoft.com/office/2006/documentManagement/types"/>
    <ds:schemaRef ds:uri="http://purl.org/dc/terms/"/>
    <ds:schemaRef ds:uri="http://purl.org/dc/elements/1.1/"/>
    <ds:schemaRef ds:uri="http://schemas.microsoft.com/office/infopath/2007/PartnerControl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2020-12-30T00:00:30Z</cp:lastPrinted>
  <dcterms:created xsi:type="dcterms:W3CDTF">2020-10-14T21:57:42Z</dcterms:created>
  <dcterms:modified xsi:type="dcterms:W3CDTF">2020-12-30T00:34:38Z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