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er\Desktop\MANIFESTACIONES CDI-DIMF DIC 2020\155\"/>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8800" windowHeight="11730" tabRatio="599"/>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49" i="21" l="1"/>
  <c r="U197" i="25" l="1"/>
  <c r="T197" i="25"/>
  <c r="S197" i="25"/>
  <c r="R197" i="25"/>
  <c r="Q197" i="25"/>
  <c r="T179" i="25"/>
  <c r="S179" i="25"/>
  <c r="R179" i="25"/>
  <c r="Q179" i="25"/>
  <c r="M172" i="25"/>
  <c r="J172" i="25"/>
  <c r="E172" i="25"/>
  <c r="C172" i="25"/>
  <c r="N170" i="25"/>
  <c r="N169" i="25"/>
  <c r="G169" i="25"/>
  <c r="N168" i="25"/>
  <c r="G168" i="25"/>
  <c r="AB167" i="25"/>
  <c r="AA167" i="25"/>
  <c r="Z167" i="25"/>
  <c r="Y167" i="25"/>
  <c r="X167" i="25"/>
  <c r="W167" i="25"/>
  <c r="V167" i="25"/>
  <c r="U167" i="25"/>
  <c r="T167" i="25"/>
  <c r="S167" i="25"/>
  <c r="R167" i="25"/>
  <c r="Q167" i="25"/>
  <c r="N167" i="25"/>
  <c r="G167" i="25"/>
  <c r="N166" i="25"/>
  <c r="G166" i="25"/>
  <c r="Z164" i="25"/>
  <c r="Y164" i="25"/>
  <c r="X164" i="25"/>
  <c r="W164" i="25"/>
  <c r="V164" i="25"/>
  <c r="U164" i="25"/>
  <c r="T164" i="25"/>
  <c r="S164" i="25"/>
  <c r="R164" i="25"/>
  <c r="Q164" i="25"/>
  <c r="Q155" i="25"/>
  <c r="U154" i="25"/>
  <c r="S152" i="25"/>
  <c r="N146" i="25"/>
  <c r="L146" i="25"/>
  <c r="G146" i="25"/>
  <c r="N145" i="25"/>
  <c r="L145" i="25"/>
  <c r="G145" i="25"/>
  <c r="N144" i="25"/>
  <c r="L144" i="25"/>
  <c r="G144" i="25"/>
  <c r="N143" i="25"/>
  <c r="L143" i="25"/>
  <c r="G143" i="25"/>
  <c r="N142" i="25"/>
  <c r="L142" i="25"/>
  <c r="G142" i="25"/>
  <c r="N141" i="25"/>
  <c r="L141" i="25"/>
  <c r="G141" i="25"/>
  <c r="N140" i="25"/>
  <c r="L140" i="25"/>
  <c r="G140" i="25"/>
  <c r="N139" i="25"/>
  <c r="L139" i="25"/>
  <c r="G139" i="25"/>
  <c r="N138" i="25"/>
  <c r="L138" i="25"/>
  <c r="G138" i="25"/>
  <c r="N137" i="25"/>
  <c r="L137" i="25"/>
  <c r="G137" i="25"/>
  <c r="N136" i="25"/>
  <c r="L136" i="25"/>
  <c r="G136" i="25"/>
  <c r="N135" i="25"/>
  <c r="L135" i="25"/>
  <c r="G135" i="25"/>
  <c r="N134" i="25"/>
  <c r="L134" i="25"/>
  <c r="G134" i="25"/>
  <c r="N133" i="25"/>
  <c r="L133" i="25"/>
  <c r="G133" i="25"/>
  <c r="N132" i="25"/>
  <c r="L132" i="25"/>
  <c r="G132" i="25"/>
  <c r="N131" i="25"/>
  <c r="L131" i="25"/>
  <c r="G131" i="25"/>
  <c r="N130" i="25"/>
  <c r="L130" i="25"/>
  <c r="G130" i="25"/>
  <c r="N129" i="25"/>
  <c r="L129" i="25"/>
  <c r="G129" i="25"/>
  <c r="N128" i="25"/>
  <c r="L128" i="25"/>
  <c r="G128" i="25"/>
  <c r="N127" i="25"/>
  <c r="L127" i="25"/>
  <c r="G127" i="25"/>
  <c r="N126" i="25"/>
  <c r="L126" i="25"/>
  <c r="G126" i="25"/>
  <c r="N125" i="25"/>
  <c r="L125" i="25"/>
  <c r="G125" i="25"/>
  <c r="N124" i="25"/>
  <c r="L124" i="25"/>
  <c r="G124" i="25"/>
  <c r="N123" i="25"/>
  <c r="L123" i="25"/>
  <c r="G123" i="25"/>
  <c r="N122" i="25"/>
  <c r="L122" i="25"/>
  <c r="G122" i="25"/>
  <c r="N121" i="25"/>
  <c r="L121" i="25"/>
  <c r="G121" i="25"/>
  <c r="N120" i="25"/>
  <c r="L120" i="25"/>
  <c r="G120" i="25"/>
  <c r="N119" i="25"/>
  <c r="L119" i="25"/>
  <c r="G119" i="25"/>
  <c r="N118" i="25"/>
  <c r="L118" i="25"/>
  <c r="G118" i="25"/>
  <c r="N117" i="25"/>
  <c r="L117" i="25"/>
  <c r="G117" i="25"/>
  <c r="N116" i="25"/>
  <c r="L116" i="25"/>
  <c r="G116" i="25"/>
  <c r="N115" i="25"/>
  <c r="L115" i="25"/>
  <c r="G115" i="25"/>
  <c r="N114" i="25"/>
  <c r="L114" i="25"/>
  <c r="G114" i="25"/>
  <c r="N113" i="25"/>
  <c r="L113" i="25"/>
  <c r="G113" i="25"/>
  <c r="N112" i="25"/>
  <c r="L112" i="25"/>
  <c r="G112" i="25"/>
  <c r="N111" i="25"/>
  <c r="L111" i="25"/>
  <c r="G111" i="25"/>
  <c r="N110" i="25"/>
  <c r="L110" i="25"/>
  <c r="G110" i="25"/>
  <c r="N109" i="25"/>
  <c r="L109" i="25"/>
  <c r="G109" i="25"/>
  <c r="N108" i="25"/>
  <c r="L108" i="25"/>
  <c r="G108" i="25"/>
  <c r="N107" i="25"/>
  <c r="L107" i="25"/>
  <c r="G107" i="25"/>
  <c r="N106" i="25"/>
  <c r="L106" i="25"/>
  <c r="G106" i="25"/>
  <c r="N105" i="25"/>
  <c r="L105" i="25"/>
  <c r="G105" i="25"/>
  <c r="N104" i="25"/>
  <c r="L104" i="25"/>
  <c r="G104" i="25"/>
  <c r="N103" i="25"/>
  <c r="L103" i="25"/>
  <c r="G103" i="25"/>
  <c r="N102" i="25"/>
  <c r="L102" i="25"/>
  <c r="G102" i="25"/>
  <c r="N101" i="25"/>
  <c r="L101" i="25"/>
  <c r="G101" i="25"/>
  <c r="M93" i="25"/>
  <c r="G93" i="25"/>
  <c r="M92" i="25"/>
  <c r="G92" i="25"/>
  <c r="M91" i="25"/>
  <c r="G91" i="25"/>
  <c r="M90" i="25"/>
  <c r="G90" i="25"/>
  <c r="M89" i="25"/>
  <c r="G89" i="25"/>
  <c r="M88" i="25"/>
  <c r="G88" i="25"/>
  <c r="M87" i="25"/>
  <c r="G87" i="25"/>
  <c r="M86" i="25"/>
  <c r="G86" i="25"/>
  <c r="M85" i="25"/>
  <c r="G85" i="25"/>
  <c r="M84" i="25"/>
  <c r="G84" i="25"/>
  <c r="M83" i="25"/>
  <c r="G83" i="25"/>
  <c r="M82" i="25"/>
  <c r="G82" i="25"/>
  <c r="M81" i="25"/>
  <c r="G81" i="25"/>
  <c r="M80" i="25"/>
  <c r="G80" i="25"/>
  <c r="M79" i="25"/>
  <c r="G79" i="25"/>
  <c r="M78" i="25"/>
  <c r="G78" i="25"/>
  <c r="M77" i="25"/>
  <c r="G77" i="25"/>
  <c r="M76" i="25"/>
  <c r="G76" i="25"/>
  <c r="M75" i="25"/>
  <c r="G75" i="25"/>
  <c r="M74" i="25"/>
  <c r="G74" i="25"/>
  <c r="M73" i="25"/>
  <c r="G73" i="25"/>
  <c r="M72" i="25"/>
  <c r="G72" i="25"/>
  <c r="M71" i="25"/>
  <c r="G71" i="25"/>
  <c r="M70" i="25"/>
  <c r="G70" i="25"/>
  <c r="M69" i="25"/>
  <c r="G69" i="25"/>
  <c r="M68" i="25"/>
  <c r="G68" i="25"/>
  <c r="M67" i="25"/>
  <c r="G67" i="25"/>
  <c r="M66" i="25"/>
  <c r="G66" i="25"/>
  <c r="M65" i="25"/>
  <c r="G65" i="25"/>
  <c r="M64" i="25"/>
  <c r="G64" i="25"/>
  <c r="M63" i="25"/>
  <c r="G63" i="25"/>
  <c r="M62" i="25"/>
  <c r="G62" i="25"/>
  <c r="M61" i="25"/>
  <c r="G61" i="25"/>
  <c r="M60" i="25"/>
  <c r="G60" i="25"/>
  <c r="M59" i="25"/>
  <c r="G59" i="25"/>
  <c r="M58" i="25"/>
  <c r="G58" i="25"/>
  <c r="M57" i="25"/>
  <c r="G57" i="25"/>
  <c r="M56" i="25"/>
  <c r="G56" i="25"/>
  <c r="M55" i="25"/>
  <c r="G55" i="25"/>
  <c r="M54" i="25"/>
  <c r="G54" i="25"/>
  <c r="M53" i="25"/>
  <c r="G53" i="25"/>
  <c r="M52" i="25"/>
  <c r="G52" i="25"/>
  <c r="M51" i="25"/>
  <c r="G51" i="25"/>
  <c r="M50" i="25"/>
  <c r="G50" i="25"/>
  <c r="M49" i="25"/>
  <c r="G49" i="25"/>
  <c r="B38" i="25"/>
  <c r="N35" i="25"/>
  <c r="N34" i="25"/>
  <c r="N33" i="25"/>
  <c r="N32" i="25"/>
  <c r="N31" i="25"/>
  <c r="N30" i="25"/>
  <c r="N29" i="25"/>
  <c r="N28" i="25"/>
  <c r="N27" i="25"/>
  <c r="N26" i="25"/>
  <c r="N25" i="25"/>
  <c r="N24" i="25"/>
  <c r="N23" i="25"/>
  <c r="N22" i="25"/>
  <c r="N21" i="25"/>
  <c r="N20" i="25"/>
  <c r="R19" i="25"/>
  <c r="Q19" i="25"/>
  <c r="Q19" i="25" a="1"/>
  <c r="T15" i="25"/>
  <c r="S15" i="25"/>
  <c r="R15" i="25"/>
  <c r="Q15" i="25"/>
  <c r="N15" i="25"/>
  <c r="U196" i="26"/>
  <c r="T196" i="26"/>
  <c r="S196" i="26"/>
  <c r="R196" i="26"/>
  <c r="Q196" i="26"/>
  <c r="T178" i="26"/>
  <c r="S178" i="26"/>
  <c r="R178" i="26"/>
  <c r="Q178" i="26"/>
  <c r="M171" i="26"/>
  <c r="J171" i="26"/>
  <c r="E171" i="26"/>
  <c r="C171" i="26"/>
  <c r="N169" i="26"/>
  <c r="N168" i="26"/>
  <c r="G168" i="26"/>
  <c r="N167" i="26"/>
  <c r="G167" i="26"/>
  <c r="AB166" i="26"/>
  <c r="AA166" i="26"/>
  <c r="Z166" i="26"/>
  <c r="Y166" i="26"/>
  <c r="X166" i="26"/>
  <c r="W166" i="26"/>
  <c r="V166" i="26"/>
  <c r="U166" i="26"/>
  <c r="T166" i="26"/>
  <c r="S166" i="26"/>
  <c r="R166" i="26"/>
  <c r="Q166" i="26"/>
  <c r="N166" i="26"/>
  <c r="G166" i="26"/>
  <c r="N165" i="26"/>
  <c r="G165" i="26"/>
  <c r="Z163" i="26"/>
  <c r="Y163" i="26"/>
  <c r="X163" i="26"/>
  <c r="W163" i="26"/>
  <c r="V163" i="26"/>
  <c r="U163" i="26"/>
  <c r="T163" i="26"/>
  <c r="S163" i="26"/>
  <c r="R163" i="26"/>
  <c r="Q163" i="26"/>
  <c r="Q154" i="26"/>
  <c r="U153" i="26"/>
  <c r="S151" i="26"/>
  <c r="N145" i="26"/>
  <c r="L145" i="26"/>
  <c r="G145" i="26"/>
  <c r="N144" i="26"/>
  <c r="L144" i="26"/>
  <c r="G144" i="26"/>
  <c r="N143" i="26"/>
  <c r="L143" i="26"/>
  <c r="G143" i="26"/>
  <c r="N142" i="26"/>
  <c r="L142" i="26"/>
  <c r="G142" i="26"/>
  <c r="N141" i="26"/>
  <c r="L141" i="26"/>
  <c r="G141" i="26"/>
  <c r="N140" i="26"/>
  <c r="L140" i="26"/>
  <c r="G140" i="26"/>
  <c r="N139" i="26"/>
  <c r="L139" i="26"/>
  <c r="G139" i="26"/>
  <c r="N138" i="26"/>
  <c r="L138" i="26"/>
  <c r="G138" i="26"/>
  <c r="N137" i="26"/>
  <c r="L137" i="26"/>
  <c r="G137" i="26"/>
  <c r="N136" i="26"/>
  <c r="L136" i="26"/>
  <c r="G136" i="26"/>
  <c r="N135" i="26"/>
  <c r="L135" i="26"/>
  <c r="G135" i="26"/>
  <c r="N134" i="26"/>
  <c r="L134" i="26"/>
  <c r="G134" i="26"/>
  <c r="N133" i="26"/>
  <c r="L133" i="26"/>
  <c r="G133" i="26"/>
  <c r="N132" i="26"/>
  <c r="L132" i="26"/>
  <c r="G132" i="26"/>
  <c r="N131" i="26"/>
  <c r="L131" i="26"/>
  <c r="G131" i="26"/>
  <c r="N130" i="26"/>
  <c r="L130" i="26"/>
  <c r="G130" i="26"/>
  <c r="N129" i="26"/>
  <c r="L129" i="26"/>
  <c r="G129" i="26"/>
  <c r="N128" i="26"/>
  <c r="L128" i="26"/>
  <c r="G128" i="26"/>
  <c r="N127" i="26"/>
  <c r="L127" i="26"/>
  <c r="G127" i="26"/>
  <c r="N126" i="26"/>
  <c r="L126" i="26"/>
  <c r="G126" i="26"/>
  <c r="N125" i="26"/>
  <c r="L125" i="26"/>
  <c r="G125" i="26"/>
  <c r="N124" i="26"/>
  <c r="L124" i="26"/>
  <c r="G124" i="26"/>
  <c r="N123" i="26"/>
  <c r="L123" i="26"/>
  <c r="G123" i="26"/>
  <c r="N122" i="26"/>
  <c r="L122" i="26"/>
  <c r="G122" i="26"/>
  <c r="N121" i="26"/>
  <c r="L121" i="26"/>
  <c r="G121" i="26"/>
  <c r="N120" i="26"/>
  <c r="L120" i="26"/>
  <c r="G120" i="26"/>
  <c r="N119" i="26"/>
  <c r="L119" i="26"/>
  <c r="G119" i="26"/>
  <c r="N118" i="26"/>
  <c r="L118" i="26"/>
  <c r="G118" i="26"/>
  <c r="N117" i="26"/>
  <c r="L117" i="26"/>
  <c r="G117" i="26"/>
  <c r="N116" i="26"/>
  <c r="L116" i="26"/>
  <c r="G116" i="26"/>
  <c r="N115" i="26"/>
  <c r="L115" i="26"/>
  <c r="G115" i="26"/>
  <c r="N114" i="26"/>
  <c r="L114" i="26"/>
  <c r="G114" i="26"/>
  <c r="N113" i="26"/>
  <c r="L113" i="26"/>
  <c r="G113" i="26"/>
  <c r="N112" i="26"/>
  <c r="L112" i="26"/>
  <c r="G112" i="26"/>
  <c r="N111" i="26"/>
  <c r="L111" i="26"/>
  <c r="G111" i="26"/>
  <c r="N110" i="26"/>
  <c r="L110" i="26"/>
  <c r="G110" i="26"/>
  <c r="N109" i="26"/>
  <c r="L109" i="26"/>
  <c r="G109" i="26"/>
  <c r="N108" i="26"/>
  <c r="L108" i="26"/>
  <c r="G108" i="26"/>
  <c r="N107" i="26"/>
  <c r="L107" i="26"/>
  <c r="G107" i="26"/>
  <c r="N106" i="26"/>
  <c r="L106" i="26"/>
  <c r="G106" i="26"/>
  <c r="N105" i="26"/>
  <c r="L105" i="26"/>
  <c r="G105" i="26"/>
  <c r="N104" i="26"/>
  <c r="L104" i="26"/>
  <c r="G104" i="26"/>
  <c r="N103" i="26"/>
  <c r="L103" i="26"/>
  <c r="G103" i="26"/>
  <c r="N102" i="26"/>
  <c r="L102" i="26"/>
  <c r="G102" i="26"/>
  <c r="N101" i="26"/>
  <c r="L101" i="26"/>
  <c r="G101" i="26"/>
  <c r="M93" i="26"/>
  <c r="G93" i="26"/>
  <c r="M92" i="26"/>
  <c r="G92" i="26"/>
  <c r="M91" i="26"/>
  <c r="G91" i="26"/>
  <c r="M90" i="26"/>
  <c r="G90" i="26"/>
  <c r="M89" i="26"/>
  <c r="G89" i="26"/>
  <c r="M88" i="26"/>
  <c r="G88" i="26"/>
  <c r="M87" i="26"/>
  <c r="G87" i="26"/>
  <c r="M86" i="26"/>
  <c r="G86" i="26"/>
  <c r="M85" i="26"/>
  <c r="G85" i="26"/>
  <c r="M84" i="26"/>
  <c r="G84" i="26"/>
  <c r="M83" i="26"/>
  <c r="G83" i="26"/>
  <c r="M82" i="26"/>
  <c r="G82" i="26"/>
  <c r="M81" i="26"/>
  <c r="G81" i="26"/>
  <c r="M80" i="26"/>
  <c r="G80" i="26"/>
  <c r="M79" i="26"/>
  <c r="G79" i="26"/>
  <c r="M78" i="26"/>
  <c r="G78" i="26"/>
  <c r="M77" i="26"/>
  <c r="G77" i="26"/>
  <c r="M76" i="26"/>
  <c r="G76" i="26"/>
  <c r="M75" i="26"/>
  <c r="G75" i="26"/>
  <c r="M74" i="26"/>
  <c r="G74" i="26"/>
  <c r="M73" i="26"/>
  <c r="G73" i="26"/>
  <c r="M72" i="26"/>
  <c r="G72" i="26"/>
  <c r="M71" i="26"/>
  <c r="G71" i="26"/>
  <c r="M70" i="26"/>
  <c r="G70" i="26"/>
  <c r="M69" i="26"/>
  <c r="G69" i="26"/>
  <c r="M68" i="26"/>
  <c r="G68" i="26"/>
  <c r="M67" i="26"/>
  <c r="G67" i="26"/>
  <c r="M66" i="26"/>
  <c r="G66" i="26"/>
  <c r="M65" i="26"/>
  <c r="G65" i="26"/>
  <c r="M64" i="26"/>
  <c r="G64" i="26"/>
  <c r="M63" i="26"/>
  <c r="G63" i="26"/>
  <c r="M62" i="26"/>
  <c r="G62" i="26"/>
  <c r="M61" i="26"/>
  <c r="G61" i="26"/>
  <c r="M60" i="26"/>
  <c r="G60" i="26"/>
  <c r="M59" i="26"/>
  <c r="G59" i="26"/>
  <c r="M58" i="26"/>
  <c r="G58" i="26"/>
  <c r="M57" i="26"/>
  <c r="G57" i="26"/>
  <c r="M56" i="26"/>
  <c r="G56" i="26"/>
  <c r="M55" i="26"/>
  <c r="G55" i="26"/>
  <c r="M54" i="26"/>
  <c r="G54" i="26"/>
  <c r="M53" i="26"/>
  <c r="G53" i="26"/>
  <c r="M52" i="26"/>
  <c r="G52" i="26"/>
  <c r="M51" i="26"/>
  <c r="G51" i="26"/>
  <c r="M50" i="26"/>
  <c r="G50" i="26"/>
  <c r="M49" i="26"/>
  <c r="G49" i="26"/>
  <c r="B38" i="26"/>
  <c r="N35" i="26"/>
  <c r="N34" i="26"/>
  <c r="N33" i="26"/>
  <c r="N32" i="26"/>
  <c r="N31" i="26"/>
  <c r="N30" i="26"/>
  <c r="N29" i="26"/>
  <c r="N28" i="26"/>
  <c r="N27" i="26"/>
  <c r="N26" i="26"/>
  <c r="N25" i="26"/>
  <c r="N24" i="26"/>
  <c r="N23" i="26"/>
  <c r="N22" i="26"/>
  <c r="N21" i="26"/>
  <c r="N20" i="26"/>
  <c r="R19" i="26"/>
  <c r="Q19" i="26"/>
  <c r="Q19" i="26" a="1"/>
  <c r="T15" i="26"/>
  <c r="S15" i="26"/>
  <c r="R15" i="26"/>
  <c r="Q15" i="26"/>
  <c r="N15" i="26"/>
  <c r="U196" i="24"/>
  <c r="T196" i="24"/>
  <c r="S196" i="24"/>
  <c r="R196" i="24"/>
  <c r="Q196" i="24"/>
  <c r="T178" i="24"/>
  <c r="S178" i="24"/>
  <c r="R178" i="24"/>
  <c r="Q178" i="24"/>
  <c r="M171" i="24"/>
  <c r="J171" i="24"/>
  <c r="E171" i="24"/>
  <c r="C171" i="24"/>
  <c r="N169" i="24"/>
  <c r="N168" i="24"/>
  <c r="G168" i="24"/>
  <c r="N167" i="24"/>
  <c r="G167" i="24"/>
  <c r="AB166" i="24"/>
  <c r="AA166" i="24"/>
  <c r="Z166" i="24"/>
  <c r="Y166" i="24"/>
  <c r="X166" i="24"/>
  <c r="W166" i="24"/>
  <c r="V166" i="24"/>
  <c r="U166" i="24"/>
  <c r="T166" i="24"/>
  <c r="S166" i="24"/>
  <c r="R166" i="24"/>
  <c r="Q166" i="24"/>
  <c r="N166" i="24"/>
  <c r="G166" i="24"/>
  <c r="N165" i="24"/>
  <c r="G165" i="24"/>
  <c r="Z163" i="24"/>
  <c r="Y163" i="24"/>
  <c r="X163" i="24"/>
  <c r="W163" i="24"/>
  <c r="V163" i="24"/>
  <c r="U163" i="24"/>
  <c r="T163" i="24"/>
  <c r="S163" i="24"/>
  <c r="R163" i="24"/>
  <c r="Q163" i="24"/>
  <c r="U153" i="24"/>
  <c r="N145" i="24"/>
  <c r="L145" i="24"/>
  <c r="G145" i="24"/>
  <c r="N144" i="24"/>
  <c r="L144" i="24"/>
  <c r="G144" i="24"/>
  <c r="N143" i="24"/>
  <c r="L143" i="24"/>
  <c r="G143" i="24"/>
  <c r="N142" i="24"/>
  <c r="L142" i="24"/>
  <c r="G142" i="24"/>
  <c r="N141" i="24"/>
  <c r="L141" i="24"/>
  <c r="G141" i="24"/>
  <c r="N140" i="24"/>
  <c r="L140" i="24"/>
  <c r="G140" i="24"/>
  <c r="N139" i="24"/>
  <c r="L139" i="24"/>
  <c r="G139" i="24"/>
  <c r="N138" i="24"/>
  <c r="L138" i="24"/>
  <c r="G138" i="24"/>
  <c r="N137" i="24"/>
  <c r="L137" i="24"/>
  <c r="G137" i="24"/>
  <c r="N136" i="24"/>
  <c r="L136" i="24"/>
  <c r="G136" i="24"/>
  <c r="N135" i="24"/>
  <c r="L135" i="24"/>
  <c r="G135" i="24"/>
  <c r="N134" i="24"/>
  <c r="L134" i="24"/>
  <c r="G134" i="24"/>
  <c r="N133" i="24"/>
  <c r="L133" i="24"/>
  <c r="G133" i="24"/>
  <c r="N132" i="24"/>
  <c r="L132" i="24"/>
  <c r="G132" i="24"/>
  <c r="N131" i="24"/>
  <c r="L131" i="24"/>
  <c r="G131" i="24"/>
  <c r="N130" i="24"/>
  <c r="L130" i="24"/>
  <c r="G130" i="24"/>
  <c r="N129" i="24"/>
  <c r="L129" i="24"/>
  <c r="G129" i="24"/>
  <c r="N128" i="24"/>
  <c r="L128" i="24"/>
  <c r="G128" i="24"/>
  <c r="N127" i="24"/>
  <c r="L127" i="24"/>
  <c r="G127" i="24"/>
  <c r="N126" i="24"/>
  <c r="L126" i="24"/>
  <c r="G126" i="24"/>
  <c r="N125" i="24"/>
  <c r="L125" i="24"/>
  <c r="G125" i="24"/>
  <c r="N124" i="24"/>
  <c r="L124" i="24"/>
  <c r="G124" i="24"/>
  <c r="N123" i="24"/>
  <c r="L123" i="24"/>
  <c r="G123" i="24"/>
  <c r="N122" i="24"/>
  <c r="L122" i="24"/>
  <c r="G122" i="24"/>
  <c r="N121" i="24"/>
  <c r="L121" i="24"/>
  <c r="G121" i="24"/>
  <c r="N120" i="24"/>
  <c r="L120" i="24"/>
  <c r="G120" i="24"/>
  <c r="N119" i="24"/>
  <c r="L119" i="24"/>
  <c r="G119" i="24"/>
  <c r="N118" i="24"/>
  <c r="L118" i="24"/>
  <c r="G118" i="24"/>
  <c r="N117" i="24"/>
  <c r="L117" i="24"/>
  <c r="G117" i="24"/>
  <c r="N116" i="24"/>
  <c r="L116" i="24"/>
  <c r="G116" i="24"/>
  <c r="N115" i="24"/>
  <c r="L115" i="24"/>
  <c r="G115" i="24"/>
  <c r="N114" i="24"/>
  <c r="L114" i="24"/>
  <c r="G114" i="24"/>
  <c r="N113" i="24"/>
  <c r="L113" i="24"/>
  <c r="G113" i="24"/>
  <c r="N112" i="24"/>
  <c r="L112" i="24"/>
  <c r="G112" i="24"/>
  <c r="N111" i="24"/>
  <c r="L111" i="24"/>
  <c r="G111" i="24"/>
  <c r="N110" i="24"/>
  <c r="L110" i="24"/>
  <c r="G110" i="24"/>
  <c r="N109" i="24"/>
  <c r="L109" i="24"/>
  <c r="G109" i="24"/>
  <c r="N108" i="24"/>
  <c r="L108" i="24"/>
  <c r="G108" i="24"/>
  <c r="N107" i="24"/>
  <c r="L107" i="24"/>
  <c r="G107" i="24"/>
  <c r="N106" i="24"/>
  <c r="L106" i="24"/>
  <c r="G106" i="24"/>
  <c r="N105" i="24"/>
  <c r="L105" i="24"/>
  <c r="G105" i="24"/>
  <c r="N104" i="24"/>
  <c r="L104" i="24"/>
  <c r="G104" i="24"/>
  <c r="N103" i="24"/>
  <c r="L103" i="24"/>
  <c r="G103" i="24"/>
  <c r="N102" i="24"/>
  <c r="L102" i="24"/>
  <c r="G102" i="24"/>
  <c r="N101" i="24"/>
  <c r="L101" i="24"/>
  <c r="G101" i="24"/>
  <c r="M93" i="24"/>
  <c r="G93" i="24"/>
  <c r="M92" i="24"/>
  <c r="G92" i="24"/>
  <c r="M91" i="24"/>
  <c r="G91" i="24"/>
  <c r="M90" i="24"/>
  <c r="G90" i="24"/>
  <c r="M89" i="24"/>
  <c r="G89" i="24"/>
  <c r="M88" i="24"/>
  <c r="G88" i="24"/>
  <c r="M87" i="24"/>
  <c r="G87" i="24"/>
  <c r="M86" i="24"/>
  <c r="G86" i="24"/>
  <c r="M85" i="24"/>
  <c r="G85" i="24"/>
  <c r="M84" i="24"/>
  <c r="G84" i="24"/>
  <c r="M83" i="24"/>
  <c r="G83" i="24"/>
  <c r="M82" i="24"/>
  <c r="G82" i="24"/>
  <c r="M81" i="24"/>
  <c r="G81" i="24"/>
  <c r="M80" i="24"/>
  <c r="G80" i="24"/>
  <c r="M79" i="24"/>
  <c r="G79" i="24"/>
  <c r="M78" i="24"/>
  <c r="G78" i="24"/>
  <c r="M77" i="24"/>
  <c r="G77" i="24"/>
  <c r="M76" i="24"/>
  <c r="G76" i="24"/>
  <c r="M75" i="24"/>
  <c r="G75" i="24"/>
  <c r="M74" i="24"/>
  <c r="G74" i="24"/>
  <c r="M73" i="24"/>
  <c r="G73" i="24"/>
  <c r="M72" i="24"/>
  <c r="G72" i="24"/>
  <c r="M71" i="24"/>
  <c r="G71" i="24"/>
  <c r="M70" i="24"/>
  <c r="G70" i="24"/>
  <c r="M69" i="24"/>
  <c r="G69" i="24"/>
  <c r="M68" i="24"/>
  <c r="G68" i="24"/>
  <c r="M67" i="24"/>
  <c r="G67" i="24"/>
  <c r="M66" i="24"/>
  <c r="G66" i="24"/>
  <c r="M65" i="24"/>
  <c r="G65" i="24"/>
  <c r="M64" i="24"/>
  <c r="G64" i="24"/>
  <c r="M63" i="24"/>
  <c r="G63" i="24"/>
  <c r="M62" i="24"/>
  <c r="G62" i="24"/>
  <c r="M61" i="24"/>
  <c r="G61" i="24"/>
  <c r="M60" i="24"/>
  <c r="G60" i="24"/>
  <c r="M59" i="24"/>
  <c r="G59" i="24"/>
  <c r="M58" i="24"/>
  <c r="G58" i="24"/>
  <c r="M57" i="24"/>
  <c r="G57" i="24"/>
  <c r="M56" i="24"/>
  <c r="G56" i="24"/>
  <c r="M55" i="24"/>
  <c r="G55" i="24"/>
  <c r="M54" i="24"/>
  <c r="G54" i="24"/>
  <c r="M53" i="24"/>
  <c r="G53" i="24"/>
  <c r="M52" i="24"/>
  <c r="G52" i="24"/>
  <c r="M51" i="24"/>
  <c r="G51" i="24"/>
  <c r="M50" i="24"/>
  <c r="G50" i="24"/>
  <c r="M49" i="24"/>
  <c r="G49" i="24"/>
  <c r="B38" i="24"/>
  <c r="N35" i="24"/>
  <c r="N34" i="24"/>
  <c r="N33" i="24"/>
  <c r="N32" i="24"/>
  <c r="N31" i="24"/>
  <c r="N30" i="24"/>
  <c r="N29" i="24"/>
  <c r="N28" i="24"/>
  <c r="N27" i="24"/>
  <c r="N26" i="24"/>
  <c r="N25" i="24"/>
  <c r="N24" i="24"/>
  <c r="N23" i="24"/>
  <c r="N22" i="24"/>
  <c r="N21" i="24"/>
  <c r="N20" i="24"/>
  <c r="R19" i="24"/>
  <c r="Q19" i="24"/>
  <c r="Q19" i="24" a="1"/>
  <c r="T15" i="24"/>
  <c r="S15" i="24"/>
  <c r="R15" i="24"/>
  <c r="Q15" i="24"/>
  <c r="N15" i="24"/>
  <c r="U196" i="23"/>
  <c r="T196" i="23"/>
  <c r="S196" i="23"/>
  <c r="R196" i="23"/>
  <c r="Q196" i="23"/>
  <c r="T178" i="23"/>
  <c r="S178" i="23"/>
  <c r="R178" i="23"/>
  <c r="Q178" i="23"/>
  <c r="M171" i="23"/>
  <c r="J171" i="23"/>
  <c r="E171" i="23"/>
  <c r="C171" i="23"/>
  <c r="N169" i="23"/>
  <c r="N168" i="23"/>
  <c r="G168" i="23"/>
  <c r="N167" i="23"/>
  <c r="G167" i="23"/>
  <c r="AB166" i="23"/>
  <c r="AA166" i="23"/>
  <c r="Z166" i="23"/>
  <c r="Y166" i="23"/>
  <c r="X166" i="23"/>
  <c r="W166" i="23"/>
  <c r="V166" i="23"/>
  <c r="U166" i="23"/>
  <c r="T166" i="23"/>
  <c r="S166" i="23"/>
  <c r="R166" i="23"/>
  <c r="Q166" i="23"/>
  <c r="N166" i="23"/>
  <c r="G166" i="23"/>
  <c r="N165" i="23"/>
  <c r="G165" i="23"/>
  <c r="Z163" i="23"/>
  <c r="Y163" i="23"/>
  <c r="X163" i="23"/>
  <c r="W163" i="23"/>
  <c r="V163" i="23"/>
  <c r="U163" i="23"/>
  <c r="T163" i="23"/>
  <c r="S163" i="23"/>
  <c r="R163" i="23"/>
  <c r="Q163" i="23"/>
  <c r="Q154" i="23"/>
  <c r="U153" i="23"/>
  <c r="S151" i="23"/>
  <c r="N145" i="23"/>
  <c r="L145" i="23"/>
  <c r="G145" i="23"/>
  <c r="N144" i="23"/>
  <c r="L144" i="23"/>
  <c r="G144" i="23"/>
  <c r="N143" i="23"/>
  <c r="L143" i="23"/>
  <c r="G143" i="23"/>
  <c r="N142" i="23"/>
  <c r="L142" i="23"/>
  <c r="G142" i="23"/>
  <c r="N141" i="23"/>
  <c r="L141" i="23"/>
  <c r="G141" i="23"/>
  <c r="N140" i="23"/>
  <c r="L140" i="23"/>
  <c r="G140" i="23"/>
  <c r="N139" i="23"/>
  <c r="L139" i="23"/>
  <c r="G139" i="23"/>
  <c r="N138" i="23"/>
  <c r="L138" i="23"/>
  <c r="G138" i="23"/>
  <c r="N137" i="23"/>
  <c r="L137" i="23"/>
  <c r="G137" i="23"/>
  <c r="N136" i="23"/>
  <c r="L136" i="23"/>
  <c r="G136" i="23"/>
  <c r="N135" i="23"/>
  <c r="L135" i="23"/>
  <c r="G135" i="23"/>
  <c r="N134" i="23"/>
  <c r="L134" i="23"/>
  <c r="G134" i="23"/>
  <c r="N133" i="23"/>
  <c r="L133" i="23"/>
  <c r="G133" i="23"/>
  <c r="N132" i="23"/>
  <c r="L132" i="23"/>
  <c r="G132" i="23"/>
  <c r="N131" i="23"/>
  <c r="L131" i="23"/>
  <c r="G131" i="23"/>
  <c r="N130" i="23"/>
  <c r="L130" i="23"/>
  <c r="G130" i="23"/>
  <c r="N129" i="23"/>
  <c r="L129" i="23"/>
  <c r="G129" i="23"/>
  <c r="N128" i="23"/>
  <c r="L128" i="23"/>
  <c r="G128" i="23"/>
  <c r="N127" i="23"/>
  <c r="L127" i="23"/>
  <c r="G127" i="23"/>
  <c r="N126" i="23"/>
  <c r="L126" i="23"/>
  <c r="G126" i="23"/>
  <c r="N125" i="23"/>
  <c r="L125" i="23"/>
  <c r="G125" i="23"/>
  <c r="N124" i="23"/>
  <c r="L124" i="23"/>
  <c r="G124" i="23"/>
  <c r="N123" i="23"/>
  <c r="L123" i="23"/>
  <c r="G123" i="23"/>
  <c r="N122" i="23"/>
  <c r="L122" i="23"/>
  <c r="G122" i="23"/>
  <c r="N121" i="23"/>
  <c r="L121" i="23"/>
  <c r="G121" i="23"/>
  <c r="N120" i="23"/>
  <c r="L120" i="23"/>
  <c r="G120" i="23"/>
  <c r="N119" i="23"/>
  <c r="L119" i="23"/>
  <c r="G119" i="23"/>
  <c r="N118" i="23"/>
  <c r="L118" i="23"/>
  <c r="G118" i="23"/>
  <c r="N117" i="23"/>
  <c r="L117" i="23"/>
  <c r="G117" i="23"/>
  <c r="N116" i="23"/>
  <c r="L116" i="23"/>
  <c r="G116" i="23"/>
  <c r="N115" i="23"/>
  <c r="L115" i="23"/>
  <c r="G115" i="23"/>
  <c r="N114" i="23"/>
  <c r="L114" i="23"/>
  <c r="G114" i="23"/>
  <c r="N113" i="23"/>
  <c r="L113" i="23"/>
  <c r="G113" i="23"/>
  <c r="N112" i="23"/>
  <c r="L112" i="23"/>
  <c r="G112" i="23"/>
  <c r="N111" i="23"/>
  <c r="L111" i="23"/>
  <c r="G111" i="23"/>
  <c r="N110" i="23"/>
  <c r="L110" i="23"/>
  <c r="G110" i="23"/>
  <c r="N109" i="23"/>
  <c r="L109" i="23"/>
  <c r="G109" i="23"/>
  <c r="N108" i="23"/>
  <c r="L108" i="23"/>
  <c r="G108" i="23"/>
  <c r="N107" i="23"/>
  <c r="L107" i="23"/>
  <c r="G107" i="23"/>
  <c r="N106" i="23"/>
  <c r="L106" i="23"/>
  <c r="G106" i="23"/>
  <c r="N105" i="23"/>
  <c r="L105" i="23"/>
  <c r="G105" i="23"/>
  <c r="N104" i="23"/>
  <c r="L104" i="23"/>
  <c r="G104" i="23"/>
  <c r="N103" i="23"/>
  <c r="L103" i="23"/>
  <c r="G103" i="23"/>
  <c r="N102" i="23"/>
  <c r="L102" i="23"/>
  <c r="G102" i="23"/>
  <c r="N101" i="23"/>
  <c r="L101" i="23"/>
  <c r="G101" i="23"/>
  <c r="M93" i="23"/>
  <c r="G93" i="23"/>
  <c r="M92" i="23"/>
  <c r="G92" i="23"/>
  <c r="M91" i="23"/>
  <c r="G91" i="23"/>
  <c r="M90" i="23"/>
  <c r="G90" i="23"/>
  <c r="M89" i="23"/>
  <c r="G89" i="23"/>
  <c r="M88" i="23"/>
  <c r="G88" i="23"/>
  <c r="M87" i="23"/>
  <c r="G87" i="23"/>
  <c r="M86" i="23"/>
  <c r="G86" i="23"/>
  <c r="M85" i="23"/>
  <c r="G85" i="23"/>
  <c r="M84" i="23"/>
  <c r="G84" i="23"/>
  <c r="M83" i="23"/>
  <c r="G83" i="23"/>
  <c r="M82" i="23"/>
  <c r="G82" i="23"/>
  <c r="M81" i="23"/>
  <c r="G81" i="23"/>
  <c r="M80" i="23"/>
  <c r="G80" i="23"/>
  <c r="M79" i="23"/>
  <c r="G79" i="23"/>
  <c r="M78" i="23"/>
  <c r="G78" i="23"/>
  <c r="M77" i="23"/>
  <c r="G77" i="23"/>
  <c r="M76" i="23"/>
  <c r="G76" i="23"/>
  <c r="M75" i="23"/>
  <c r="G75" i="23"/>
  <c r="M74" i="23"/>
  <c r="G74" i="23"/>
  <c r="M73" i="23"/>
  <c r="G73" i="23"/>
  <c r="M72" i="23"/>
  <c r="G72" i="23"/>
  <c r="M71" i="23"/>
  <c r="G71" i="23"/>
  <c r="M70" i="23"/>
  <c r="G70" i="23"/>
  <c r="M69" i="23"/>
  <c r="G69" i="23"/>
  <c r="M68" i="23"/>
  <c r="G68" i="23"/>
  <c r="M67" i="23"/>
  <c r="G67" i="23"/>
  <c r="M66" i="23"/>
  <c r="G66" i="23"/>
  <c r="M65" i="23"/>
  <c r="G65" i="23"/>
  <c r="M64" i="23"/>
  <c r="G64" i="23"/>
  <c r="M63" i="23"/>
  <c r="G63" i="23"/>
  <c r="M62" i="23"/>
  <c r="G62" i="23"/>
  <c r="M61" i="23"/>
  <c r="G61" i="23"/>
  <c r="M60" i="23"/>
  <c r="G60" i="23"/>
  <c r="M59" i="23"/>
  <c r="G59" i="23"/>
  <c r="M58" i="23"/>
  <c r="G58" i="23"/>
  <c r="M57" i="23"/>
  <c r="G57" i="23"/>
  <c r="M56" i="23"/>
  <c r="G56" i="23"/>
  <c r="M55" i="23"/>
  <c r="G55" i="23"/>
  <c r="M54" i="23"/>
  <c r="G54" i="23"/>
  <c r="M53" i="23"/>
  <c r="G53" i="23"/>
  <c r="M52" i="23"/>
  <c r="G52" i="23"/>
  <c r="M51" i="23"/>
  <c r="G51" i="23"/>
  <c r="M50" i="23"/>
  <c r="G50" i="23"/>
  <c r="M49" i="23"/>
  <c r="G49" i="23"/>
  <c r="B38" i="23"/>
  <c r="N35" i="23"/>
  <c r="N34" i="23"/>
  <c r="N33" i="23"/>
  <c r="N32" i="23"/>
  <c r="N31" i="23"/>
  <c r="N30" i="23"/>
  <c r="N29" i="23"/>
  <c r="N28" i="23"/>
  <c r="N27" i="23"/>
  <c r="N26" i="23"/>
  <c r="N25" i="23"/>
  <c r="N24" i="23"/>
  <c r="N23" i="23"/>
  <c r="N22" i="23"/>
  <c r="N21" i="23"/>
  <c r="N20" i="23"/>
  <c r="R19" i="23"/>
  <c r="Q19" i="23"/>
  <c r="Q19" i="23" a="1"/>
  <c r="T15" i="23"/>
  <c r="S15" i="23"/>
  <c r="R15" i="23"/>
  <c r="Q15" i="23"/>
  <c r="N15" i="23"/>
  <c r="U196" i="22"/>
  <c r="T196" i="22"/>
  <c r="S196" i="22"/>
  <c r="R196" i="22"/>
  <c r="Q196" i="22"/>
  <c r="T178" i="22"/>
  <c r="S178" i="22"/>
  <c r="R178" i="22"/>
  <c r="Q178" i="22"/>
  <c r="M171" i="22"/>
  <c r="J171" i="22"/>
  <c r="E171" i="22"/>
  <c r="C171" i="22"/>
  <c r="N169" i="22"/>
  <c r="N168" i="22"/>
  <c r="G168" i="22"/>
  <c r="N167" i="22"/>
  <c r="G167" i="22"/>
  <c r="AB166" i="22"/>
  <c r="AA166" i="22"/>
  <c r="Z166" i="22"/>
  <c r="Y166" i="22"/>
  <c r="X166" i="22"/>
  <c r="W166" i="22"/>
  <c r="V166" i="22"/>
  <c r="U166" i="22"/>
  <c r="T166" i="22"/>
  <c r="S166" i="22"/>
  <c r="R166" i="22"/>
  <c r="Q166" i="22"/>
  <c r="N166" i="22"/>
  <c r="G166" i="22"/>
  <c r="N165" i="22"/>
  <c r="G165" i="22"/>
  <c r="Z163" i="22"/>
  <c r="Y163" i="22"/>
  <c r="X163" i="22"/>
  <c r="W163" i="22"/>
  <c r="V163" i="22"/>
  <c r="U163" i="22"/>
  <c r="T163" i="22"/>
  <c r="S163" i="22"/>
  <c r="R163" i="22"/>
  <c r="Q163" i="22"/>
  <c r="Q154" i="22"/>
  <c r="U153" i="22"/>
  <c r="S151" i="22"/>
  <c r="N145" i="22"/>
  <c r="L145" i="22"/>
  <c r="G145" i="22"/>
  <c r="N144" i="22"/>
  <c r="L144" i="22"/>
  <c r="G144" i="22"/>
  <c r="N143" i="22"/>
  <c r="L143" i="22"/>
  <c r="G143" i="22"/>
  <c r="N142" i="22"/>
  <c r="L142" i="22"/>
  <c r="G142" i="22"/>
  <c r="N141" i="22"/>
  <c r="L141" i="22"/>
  <c r="G141" i="22"/>
  <c r="N140" i="22"/>
  <c r="L140" i="22"/>
  <c r="G140" i="22"/>
  <c r="N139" i="22"/>
  <c r="L139" i="22"/>
  <c r="G139" i="22"/>
  <c r="N138" i="22"/>
  <c r="L138" i="22"/>
  <c r="G138" i="22"/>
  <c r="N137" i="22"/>
  <c r="L137" i="22"/>
  <c r="G137" i="22"/>
  <c r="N136" i="22"/>
  <c r="L136" i="22"/>
  <c r="G136" i="22"/>
  <c r="N135" i="22"/>
  <c r="L135" i="22"/>
  <c r="G135" i="22"/>
  <c r="N134" i="22"/>
  <c r="L134" i="22"/>
  <c r="G134" i="22"/>
  <c r="N133" i="22"/>
  <c r="L133" i="22"/>
  <c r="G133" i="22"/>
  <c r="N132" i="22"/>
  <c r="L132" i="22"/>
  <c r="G132" i="22"/>
  <c r="N131" i="22"/>
  <c r="L131" i="22"/>
  <c r="G131" i="22"/>
  <c r="N130" i="22"/>
  <c r="L130" i="22"/>
  <c r="G130" i="22"/>
  <c r="N129" i="22"/>
  <c r="L129" i="22"/>
  <c r="G129" i="22"/>
  <c r="N128" i="22"/>
  <c r="L128" i="22"/>
  <c r="G128" i="22"/>
  <c r="N127" i="22"/>
  <c r="L127" i="22"/>
  <c r="G127" i="22"/>
  <c r="N126" i="22"/>
  <c r="L126" i="22"/>
  <c r="G126" i="22"/>
  <c r="N125" i="22"/>
  <c r="L125" i="22"/>
  <c r="G125" i="22"/>
  <c r="N124" i="22"/>
  <c r="L124" i="22"/>
  <c r="G124" i="22"/>
  <c r="N123" i="22"/>
  <c r="L123" i="22"/>
  <c r="G123" i="22"/>
  <c r="N122" i="22"/>
  <c r="L122" i="22"/>
  <c r="G122" i="22"/>
  <c r="N121" i="22"/>
  <c r="L121" i="22"/>
  <c r="G121" i="22"/>
  <c r="N120" i="22"/>
  <c r="L120" i="22"/>
  <c r="G120" i="22"/>
  <c r="N119" i="22"/>
  <c r="L119" i="22"/>
  <c r="G119" i="22"/>
  <c r="N118" i="22"/>
  <c r="L118" i="22"/>
  <c r="G118" i="22"/>
  <c r="N117" i="22"/>
  <c r="L117" i="22"/>
  <c r="G117" i="22"/>
  <c r="N116" i="22"/>
  <c r="L116" i="22"/>
  <c r="G116" i="22"/>
  <c r="N115" i="22"/>
  <c r="L115" i="22"/>
  <c r="G115" i="22"/>
  <c r="N114" i="22"/>
  <c r="L114" i="22"/>
  <c r="G114" i="22"/>
  <c r="N113" i="22"/>
  <c r="L113" i="22"/>
  <c r="G113" i="22"/>
  <c r="N112" i="22"/>
  <c r="L112" i="22"/>
  <c r="G112" i="22"/>
  <c r="N111" i="22"/>
  <c r="L111" i="22"/>
  <c r="G111" i="22"/>
  <c r="N110" i="22"/>
  <c r="L110" i="22"/>
  <c r="G110" i="22"/>
  <c r="N109" i="22"/>
  <c r="L109" i="22"/>
  <c r="G109" i="22"/>
  <c r="N108" i="22"/>
  <c r="L108" i="22"/>
  <c r="G108" i="22"/>
  <c r="N107" i="22"/>
  <c r="L107" i="22"/>
  <c r="G107" i="22"/>
  <c r="N106" i="22"/>
  <c r="L106" i="22"/>
  <c r="G106" i="22"/>
  <c r="N105" i="22"/>
  <c r="L105" i="22"/>
  <c r="G105" i="22"/>
  <c r="N104" i="22"/>
  <c r="L104" i="22"/>
  <c r="G104" i="22"/>
  <c r="N103" i="22"/>
  <c r="L103" i="22"/>
  <c r="G103" i="22"/>
  <c r="N102" i="22"/>
  <c r="L102" i="22"/>
  <c r="G102" i="22"/>
  <c r="N101" i="22"/>
  <c r="L101" i="22"/>
  <c r="G101" i="22"/>
  <c r="M93" i="22"/>
  <c r="G93" i="22"/>
  <c r="M92" i="22"/>
  <c r="G92" i="22"/>
  <c r="M91" i="22"/>
  <c r="G91" i="22"/>
  <c r="M90" i="22"/>
  <c r="G90" i="22"/>
  <c r="M89" i="22"/>
  <c r="G89" i="22"/>
  <c r="M88" i="22"/>
  <c r="G88" i="22"/>
  <c r="M87" i="22"/>
  <c r="G87" i="22"/>
  <c r="M86" i="22"/>
  <c r="G86" i="22"/>
  <c r="M85" i="22"/>
  <c r="G85" i="22"/>
  <c r="M84" i="22"/>
  <c r="G84" i="22"/>
  <c r="M83" i="22"/>
  <c r="G83" i="22"/>
  <c r="M82" i="22"/>
  <c r="G82" i="22"/>
  <c r="M81" i="22"/>
  <c r="G81" i="22"/>
  <c r="M80" i="22"/>
  <c r="G80" i="22"/>
  <c r="M79" i="22"/>
  <c r="G79" i="22"/>
  <c r="M78" i="22"/>
  <c r="G78" i="22"/>
  <c r="M77" i="22"/>
  <c r="G77" i="22"/>
  <c r="M76" i="22"/>
  <c r="G76" i="22"/>
  <c r="M75" i="22"/>
  <c r="G75" i="22"/>
  <c r="M74" i="22"/>
  <c r="G74" i="22"/>
  <c r="M73" i="22"/>
  <c r="G73" i="22"/>
  <c r="M72" i="22"/>
  <c r="G72" i="22"/>
  <c r="M71" i="22"/>
  <c r="G71" i="22"/>
  <c r="M70" i="22"/>
  <c r="G70" i="22"/>
  <c r="M69" i="22"/>
  <c r="G69" i="22"/>
  <c r="M68" i="22"/>
  <c r="G68" i="22"/>
  <c r="M67" i="22"/>
  <c r="G67" i="22"/>
  <c r="M66" i="22"/>
  <c r="G66" i="22"/>
  <c r="M65" i="22"/>
  <c r="G65" i="22"/>
  <c r="M64" i="22"/>
  <c r="G64" i="22"/>
  <c r="M63" i="22"/>
  <c r="G63" i="22"/>
  <c r="M62" i="22"/>
  <c r="G62" i="22"/>
  <c r="M61" i="22"/>
  <c r="G61" i="22"/>
  <c r="M60" i="22"/>
  <c r="G60" i="22"/>
  <c r="M59" i="22"/>
  <c r="G59" i="22"/>
  <c r="M58" i="22"/>
  <c r="G58" i="22"/>
  <c r="M57" i="22"/>
  <c r="G57" i="22"/>
  <c r="M56" i="22"/>
  <c r="G56" i="22"/>
  <c r="M55" i="22"/>
  <c r="G55" i="22"/>
  <c r="M54" i="22"/>
  <c r="G54" i="22"/>
  <c r="M53" i="22"/>
  <c r="G53" i="22"/>
  <c r="M52" i="22"/>
  <c r="G52" i="22"/>
  <c r="M51" i="22"/>
  <c r="G51" i="22"/>
  <c r="M50" i="22"/>
  <c r="G50" i="22"/>
  <c r="M49" i="22"/>
  <c r="G49" i="22"/>
  <c r="B38" i="22"/>
  <c r="N35" i="22"/>
  <c r="N34" i="22"/>
  <c r="N33" i="22"/>
  <c r="N32" i="22"/>
  <c r="N31" i="22"/>
  <c r="N30" i="22"/>
  <c r="N29" i="22"/>
  <c r="N28" i="22"/>
  <c r="N27" i="22"/>
  <c r="N26" i="22"/>
  <c r="N25" i="22"/>
  <c r="N24" i="22"/>
  <c r="N23" i="22"/>
  <c r="N22" i="22"/>
  <c r="N21" i="22"/>
  <c r="N20" i="22"/>
  <c r="R19" i="22"/>
  <c r="Q19" i="22"/>
  <c r="Q19" i="22" a="1"/>
  <c r="T15" i="22"/>
  <c r="S15" i="22"/>
  <c r="R15" i="22"/>
  <c r="Q15" i="22"/>
  <c r="N15" i="22"/>
  <c r="U191" i="21"/>
  <c r="T191" i="21"/>
  <c r="S191" i="21"/>
  <c r="R191" i="21"/>
  <c r="Q191" i="21"/>
  <c r="T173" i="21"/>
  <c r="S173" i="21"/>
  <c r="R173" i="21"/>
  <c r="Q173" i="21"/>
  <c r="M166" i="21"/>
  <c r="J166" i="21"/>
  <c r="E166" i="21"/>
  <c r="C166" i="21"/>
  <c r="N164" i="21"/>
  <c r="N163" i="21"/>
  <c r="G163" i="21"/>
  <c r="N162" i="21"/>
  <c r="G162" i="21"/>
  <c r="AB161" i="21"/>
  <c r="AA161" i="21"/>
  <c r="Z161" i="21"/>
  <c r="Y161" i="21"/>
  <c r="X161" i="21"/>
  <c r="W161" i="21"/>
  <c r="V161" i="21"/>
  <c r="U161" i="21"/>
  <c r="T161" i="21"/>
  <c r="S161" i="21"/>
  <c r="R161" i="21"/>
  <c r="Q161" i="21"/>
  <c r="N161" i="21"/>
  <c r="G161" i="21"/>
  <c r="N160" i="21"/>
  <c r="G160" i="21"/>
  <c r="Z158" i="21"/>
  <c r="Y158" i="21"/>
  <c r="X158" i="21"/>
  <c r="W158" i="21"/>
  <c r="V158" i="21"/>
  <c r="U158" i="21"/>
  <c r="T158" i="21"/>
  <c r="S158" i="21"/>
  <c r="R158" i="21"/>
  <c r="Q158" i="21"/>
  <c r="Q149" i="21"/>
  <c r="U148" i="21"/>
  <c r="S146" i="21"/>
  <c r="N140" i="21"/>
  <c r="L140" i="21"/>
  <c r="G140" i="21"/>
  <c r="N139" i="21"/>
  <c r="L139" i="21"/>
  <c r="G139" i="21"/>
  <c r="N138" i="21"/>
  <c r="L138" i="21"/>
  <c r="G138" i="21"/>
  <c r="N137" i="21"/>
  <c r="L137" i="21"/>
  <c r="G137" i="21"/>
  <c r="N136" i="21"/>
  <c r="L136" i="21"/>
  <c r="G136" i="21"/>
  <c r="N135" i="21"/>
  <c r="L135" i="21"/>
  <c r="G135" i="21"/>
  <c r="N134" i="21"/>
  <c r="L134" i="21"/>
  <c r="G134" i="21"/>
  <c r="N133" i="21"/>
  <c r="L133" i="21"/>
  <c r="G133" i="21"/>
  <c r="N132" i="21"/>
  <c r="L132" i="21"/>
  <c r="G132" i="21"/>
  <c r="N131" i="21"/>
  <c r="L131" i="21"/>
  <c r="G131" i="21"/>
  <c r="N130" i="21"/>
  <c r="L130" i="21"/>
  <c r="G130" i="21"/>
  <c r="N129" i="21"/>
  <c r="L129" i="21"/>
  <c r="G129" i="21"/>
  <c r="N128" i="21"/>
  <c r="L128" i="21"/>
  <c r="G128" i="21"/>
  <c r="N127" i="21"/>
  <c r="L127" i="21"/>
  <c r="G127" i="21"/>
  <c r="N126" i="21"/>
  <c r="L126" i="21"/>
  <c r="G126" i="21"/>
  <c r="N125" i="21"/>
  <c r="L125" i="21"/>
  <c r="G125" i="21"/>
  <c r="N124" i="21"/>
  <c r="L124" i="21"/>
  <c r="G124" i="21"/>
  <c r="N123" i="21"/>
  <c r="L123" i="21"/>
  <c r="G123" i="21"/>
  <c r="N122" i="21"/>
  <c r="L122" i="21"/>
  <c r="G122" i="21"/>
  <c r="N121" i="21"/>
  <c r="L121" i="21"/>
  <c r="G121" i="21"/>
  <c r="N120" i="21"/>
  <c r="L120" i="21"/>
  <c r="G120" i="21"/>
  <c r="N119" i="21"/>
  <c r="L119" i="21"/>
  <c r="G119" i="21"/>
  <c r="N118" i="21"/>
  <c r="L118" i="21"/>
  <c r="G118" i="21"/>
  <c r="N117" i="21"/>
  <c r="L117" i="21"/>
  <c r="G117" i="21"/>
  <c r="N116" i="21"/>
  <c r="L116" i="21"/>
  <c r="G116" i="21"/>
  <c r="N115" i="21"/>
  <c r="L115" i="21"/>
  <c r="G115" i="21"/>
  <c r="N114" i="21"/>
  <c r="L114" i="21"/>
  <c r="G114" i="21"/>
  <c r="N113" i="21"/>
  <c r="L113" i="21"/>
  <c r="G113" i="21"/>
  <c r="N112" i="21"/>
  <c r="L112" i="21"/>
  <c r="G112" i="21"/>
  <c r="N111" i="21"/>
  <c r="L111" i="21"/>
  <c r="G111" i="21"/>
  <c r="N110" i="21"/>
  <c r="L110" i="21"/>
  <c r="G110" i="21"/>
  <c r="N109" i="21"/>
  <c r="L109" i="21"/>
  <c r="G109" i="21"/>
  <c r="N108" i="21"/>
  <c r="L108" i="21"/>
  <c r="G108" i="21"/>
  <c r="N107" i="21"/>
  <c r="L107" i="21"/>
  <c r="G107" i="21"/>
  <c r="N106" i="21"/>
  <c r="L106" i="21"/>
  <c r="G106" i="21"/>
  <c r="N105" i="21"/>
  <c r="L105" i="21"/>
  <c r="G105" i="21"/>
  <c r="N104" i="21"/>
  <c r="L104" i="21"/>
  <c r="G104" i="21"/>
  <c r="N103" i="21"/>
  <c r="L103" i="21"/>
  <c r="G103" i="21"/>
  <c r="N102" i="21"/>
  <c r="L102" i="21"/>
  <c r="G102" i="21"/>
  <c r="N101" i="21"/>
  <c r="L101" i="21"/>
  <c r="G101" i="21"/>
  <c r="M93" i="21"/>
  <c r="G93" i="21"/>
  <c r="M92" i="21"/>
  <c r="G92" i="21"/>
  <c r="M91" i="21"/>
  <c r="G91" i="21"/>
  <c r="M90" i="21"/>
  <c r="G90" i="21"/>
  <c r="M89" i="21"/>
  <c r="G89" i="21"/>
  <c r="M88" i="21"/>
  <c r="G88" i="21"/>
  <c r="M87" i="21"/>
  <c r="G87" i="21"/>
  <c r="M86" i="21"/>
  <c r="G86" i="21"/>
  <c r="M85" i="21"/>
  <c r="G85" i="21"/>
  <c r="M84" i="21"/>
  <c r="G84" i="21"/>
  <c r="M83" i="21"/>
  <c r="G83" i="21"/>
  <c r="M82" i="21"/>
  <c r="G82" i="21"/>
  <c r="M81" i="21"/>
  <c r="G81" i="21"/>
  <c r="M80" i="21"/>
  <c r="G80" i="21"/>
  <c r="M79" i="21"/>
  <c r="G79" i="21"/>
  <c r="M78" i="21"/>
  <c r="G78" i="21"/>
  <c r="M77" i="21"/>
  <c r="G77" i="21"/>
  <c r="M76" i="21"/>
  <c r="G76" i="21"/>
  <c r="M75" i="21"/>
  <c r="G75" i="21"/>
  <c r="M74" i="21"/>
  <c r="G74" i="21"/>
  <c r="M73" i="21"/>
  <c r="G73" i="21"/>
  <c r="M72" i="21"/>
  <c r="G72" i="21"/>
  <c r="M71" i="21"/>
  <c r="G71" i="21"/>
  <c r="M70" i="21"/>
  <c r="G70" i="21"/>
  <c r="M69" i="21"/>
  <c r="G69" i="21"/>
  <c r="M68" i="21"/>
  <c r="G68" i="21"/>
  <c r="M67" i="21"/>
  <c r="G67" i="21"/>
  <c r="M66" i="21"/>
  <c r="G66" i="21"/>
  <c r="M65" i="21"/>
  <c r="G65" i="21"/>
  <c r="M64" i="21"/>
  <c r="G64" i="21"/>
  <c r="M63" i="21"/>
  <c r="G63" i="21"/>
  <c r="M62" i="21"/>
  <c r="G62" i="21"/>
  <c r="M61" i="21"/>
  <c r="G61" i="21"/>
  <c r="M60" i="21"/>
  <c r="G60" i="21"/>
  <c r="M59" i="21"/>
  <c r="G59" i="21"/>
  <c r="M58" i="21"/>
  <c r="G58" i="21"/>
  <c r="M57" i="21"/>
  <c r="G57" i="21"/>
  <c r="M56" i="21"/>
  <c r="G56" i="21"/>
  <c r="M55" i="21"/>
  <c r="G55" i="21"/>
  <c r="M54" i="21"/>
  <c r="G54" i="21"/>
  <c r="M53" i="21"/>
  <c r="G53" i="21"/>
  <c r="M52" i="21"/>
  <c r="G52" i="21"/>
  <c r="M51" i="21"/>
  <c r="G51" i="21"/>
  <c r="M50" i="21"/>
  <c r="G50" i="21"/>
  <c r="G49" i="21"/>
  <c r="B38" i="21"/>
  <c r="R19" i="21" s="1"/>
  <c r="N35" i="21"/>
  <c r="N34" i="21"/>
  <c r="N33" i="21"/>
  <c r="N32" i="21"/>
  <c r="N31" i="21"/>
  <c r="N30" i="21"/>
  <c r="N29" i="21"/>
  <c r="N28" i="21"/>
  <c r="N27" i="21"/>
  <c r="N26" i="21"/>
  <c r="N25" i="21"/>
  <c r="N24" i="21"/>
  <c r="N23" i="21"/>
  <c r="N22" i="21"/>
  <c r="N21" i="21"/>
  <c r="N20" i="21"/>
  <c r="Q19" i="21"/>
  <c r="Q19" i="21" a="1"/>
  <c r="S15" i="21"/>
  <c r="R15" i="21"/>
  <c r="Q15" i="21"/>
  <c r="N15" i="21"/>
  <c r="T15" i="21" s="1"/>
  <c r="U198" i="12"/>
  <c r="T198" i="12"/>
  <c r="S198" i="12"/>
  <c r="R198" i="12"/>
  <c r="Q198" i="12"/>
  <c r="T180" i="12"/>
  <c r="S180" i="12"/>
  <c r="R180" i="12"/>
  <c r="Q180" i="12"/>
  <c r="N171" i="12"/>
  <c r="AB168" i="12" s="1"/>
  <c r="N170" i="12"/>
  <c r="AA168" i="12" s="1"/>
  <c r="G170" i="12"/>
  <c r="N169" i="12"/>
  <c r="Z168" i="12" s="1"/>
  <c r="G169" i="12"/>
  <c r="U168" i="12"/>
  <c r="T168" i="12"/>
  <c r="S168" i="12"/>
  <c r="R168" i="12"/>
  <c r="Q168" i="12"/>
  <c r="N168" i="12"/>
  <c r="Y168" i="12" s="1"/>
  <c r="G168" i="12"/>
  <c r="X165" i="12" s="1"/>
  <c r="N167" i="12"/>
  <c r="X168" i="12" s="1"/>
  <c r="G167" i="12"/>
  <c r="Y165" i="12"/>
  <c r="W165" i="12"/>
  <c r="T165" i="12"/>
  <c r="S165" i="12"/>
  <c r="R165" i="12"/>
  <c r="Q165" i="12"/>
  <c r="Q156" i="12"/>
  <c r="U155" i="12"/>
  <c r="S153" i="12"/>
  <c r="N147" i="12"/>
  <c r="L147" i="12"/>
  <c r="G147" i="12"/>
  <c r="N146" i="12"/>
  <c r="L146" i="12"/>
  <c r="G146" i="12"/>
  <c r="N145" i="12"/>
  <c r="L145" i="12"/>
  <c r="G145" i="12"/>
  <c r="N144" i="12"/>
  <c r="L144" i="12"/>
  <c r="G144" i="12"/>
  <c r="N143" i="12"/>
  <c r="L143" i="12"/>
  <c r="G143" i="12"/>
  <c r="N142" i="12"/>
  <c r="L142" i="12"/>
  <c r="G142" i="12"/>
  <c r="N141" i="12"/>
  <c r="L141" i="12"/>
  <c r="G141" i="12"/>
  <c r="N140" i="12"/>
  <c r="L140" i="12"/>
  <c r="G140" i="12"/>
  <c r="N139" i="12"/>
  <c r="L139" i="12"/>
  <c r="G139" i="12"/>
  <c r="N138" i="12"/>
  <c r="L138" i="12"/>
  <c r="G138" i="12"/>
  <c r="N137" i="12"/>
  <c r="L137" i="12"/>
  <c r="G137" i="12"/>
  <c r="N136" i="12"/>
  <c r="L136" i="12"/>
  <c r="G136" i="12"/>
  <c r="N135" i="12"/>
  <c r="L135" i="12"/>
  <c r="G135" i="12"/>
  <c r="N134" i="12"/>
  <c r="L134" i="12"/>
  <c r="G134" i="12"/>
  <c r="N133" i="12"/>
  <c r="L133" i="12"/>
  <c r="G133" i="12"/>
  <c r="N132" i="12"/>
  <c r="L132" i="12"/>
  <c r="G132" i="12"/>
  <c r="N131" i="12"/>
  <c r="L131" i="12"/>
  <c r="G131" i="12"/>
  <c r="N130" i="12"/>
  <c r="L130" i="12"/>
  <c r="G130" i="12"/>
  <c r="N129" i="12"/>
  <c r="L129" i="12"/>
  <c r="G129" i="12"/>
  <c r="N128" i="12"/>
  <c r="L128" i="12"/>
  <c r="G128" i="12"/>
  <c r="N127" i="12"/>
  <c r="L127" i="12"/>
  <c r="G127" i="12"/>
  <c r="N126" i="12"/>
  <c r="L126" i="12"/>
  <c r="G126" i="12"/>
  <c r="N125" i="12"/>
  <c r="L125" i="12"/>
  <c r="G125" i="12"/>
  <c r="N124" i="12"/>
  <c r="L124" i="12"/>
  <c r="G124" i="12"/>
  <c r="N123" i="12"/>
  <c r="L123" i="12"/>
  <c r="G123" i="12"/>
  <c r="N122" i="12"/>
  <c r="L122" i="12"/>
  <c r="G122" i="12"/>
  <c r="N121" i="12"/>
  <c r="L121" i="12"/>
  <c r="G121" i="12"/>
  <c r="N120" i="12"/>
  <c r="L120" i="12"/>
  <c r="G120" i="12"/>
  <c r="N119" i="12"/>
  <c r="L119" i="12"/>
  <c r="G119" i="12"/>
  <c r="N118" i="12"/>
  <c r="L118" i="12"/>
  <c r="G118" i="12"/>
  <c r="N117" i="12"/>
  <c r="L117" i="12"/>
  <c r="G117" i="12"/>
  <c r="N116" i="12"/>
  <c r="L116" i="12"/>
  <c r="G116" i="12"/>
  <c r="N115" i="12"/>
  <c r="L115" i="12"/>
  <c r="G115" i="12"/>
  <c r="N114" i="12"/>
  <c r="L114" i="12"/>
  <c r="G114" i="12"/>
  <c r="N113" i="12"/>
  <c r="L113" i="12"/>
  <c r="G113" i="12"/>
  <c r="N112" i="12"/>
  <c r="L112" i="12"/>
  <c r="G112" i="12"/>
  <c r="N111" i="12"/>
  <c r="L111" i="12"/>
  <c r="G111" i="12"/>
  <c r="N110" i="12"/>
  <c r="L110" i="12"/>
  <c r="G110" i="12"/>
  <c r="N109" i="12"/>
  <c r="L109" i="12"/>
  <c r="G109" i="12"/>
  <c r="N108" i="12"/>
  <c r="L108" i="12"/>
  <c r="G108" i="12"/>
  <c r="N107" i="12"/>
  <c r="L107" i="12"/>
  <c r="G107" i="12"/>
  <c r="N106" i="12"/>
  <c r="L106" i="12"/>
  <c r="G106" i="12"/>
  <c r="N105" i="12"/>
  <c r="L105" i="12"/>
  <c r="G105" i="12"/>
  <c r="N104" i="12"/>
  <c r="L104" i="12"/>
  <c r="G104" i="12"/>
  <c r="N103" i="12"/>
  <c r="L103" i="12"/>
  <c r="G103" i="12"/>
  <c r="N102" i="12"/>
  <c r="L102" i="12"/>
  <c r="G102" i="12"/>
  <c r="N101" i="12"/>
  <c r="L101" i="12"/>
  <c r="G101" i="12"/>
  <c r="M93" i="12"/>
  <c r="G93" i="12"/>
  <c r="M92" i="12"/>
  <c r="G92" i="12"/>
  <c r="M91" i="12"/>
  <c r="G91" i="12"/>
  <c r="M90" i="12"/>
  <c r="G90" i="12"/>
  <c r="M89" i="12"/>
  <c r="G89" i="12"/>
  <c r="M88" i="12"/>
  <c r="G88" i="12"/>
  <c r="M87" i="12"/>
  <c r="G87" i="12"/>
  <c r="M86" i="12"/>
  <c r="G86" i="12"/>
  <c r="M85" i="12"/>
  <c r="G85" i="12"/>
  <c r="M84" i="12"/>
  <c r="G84" i="12"/>
  <c r="M83" i="12"/>
  <c r="G83" i="12"/>
  <c r="M82" i="12"/>
  <c r="G82" i="12"/>
  <c r="M81" i="12"/>
  <c r="G81" i="12"/>
  <c r="M80" i="12"/>
  <c r="G80" i="12"/>
  <c r="M79" i="12"/>
  <c r="G79" i="12"/>
  <c r="M78" i="12"/>
  <c r="G78" i="12"/>
  <c r="M77" i="12"/>
  <c r="G77" i="12"/>
  <c r="M76" i="12"/>
  <c r="G76" i="12"/>
  <c r="M75" i="12"/>
  <c r="G75" i="12"/>
  <c r="M74" i="12"/>
  <c r="G74" i="12"/>
  <c r="M73" i="12"/>
  <c r="G73" i="12"/>
  <c r="M72" i="12"/>
  <c r="G72" i="12"/>
  <c r="M71" i="12"/>
  <c r="G71" i="12"/>
  <c r="M70" i="12"/>
  <c r="G70" i="12"/>
  <c r="M69" i="12"/>
  <c r="G69" i="12"/>
  <c r="M68" i="12"/>
  <c r="G68" i="12"/>
  <c r="M67" i="12"/>
  <c r="G67" i="12"/>
  <c r="M66" i="12"/>
  <c r="G66" i="12"/>
  <c r="M65" i="12"/>
  <c r="G65" i="12"/>
  <c r="M64" i="12"/>
  <c r="G64" i="12"/>
  <c r="M63" i="12"/>
  <c r="G63" i="12"/>
  <c r="M62" i="12"/>
  <c r="G62" i="12"/>
  <c r="G61" i="12"/>
  <c r="M60" i="12"/>
  <c r="G60" i="12"/>
  <c r="M59" i="12"/>
  <c r="G59" i="12"/>
  <c r="G58" i="12"/>
  <c r="M57" i="12"/>
  <c r="G57" i="12"/>
  <c r="M56" i="12"/>
  <c r="G56" i="12"/>
  <c r="M55" i="12"/>
  <c r="G55" i="12"/>
  <c r="M54" i="12"/>
  <c r="G54" i="12"/>
  <c r="M53" i="12"/>
  <c r="G53" i="12"/>
  <c r="G52" i="12"/>
  <c r="G51" i="12"/>
  <c r="G50" i="12"/>
  <c r="G49" i="12"/>
  <c r="B38" i="12"/>
  <c r="R19" i="12" s="1"/>
  <c r="N35" i="12"/>
  <c r="N34" i="12"/>
  <c r="N33" i="12"/>
  <c r="N32" i="12"/>
  <c r="N31" i="12"/>
  <c r="N30" i="12"/>
  <c r="N29" i="12"/>
  <c r="N28" i="12"/>
  <c r="N27" i="12"/>
  <c r="N26" i="12"/>
  <c r="N25" i="12"/>
  <c r="N24" i="12"/>
  <c r="N23" i="12"/>
  <c r="N22" i="12"/>
  <c r="N21" i="12"/>
  <c r="N20" i="12"/>
  <c r="Q19" i="12"/>
  <c r="Q19" i="12" a="1"/>
  <c r="T15" i="12"/>
  <c r="S15" i="12"/>
  <c r="R15" i="12"/>
  <c r="Q15" i="12"/>
  <c r="N15" i="12"/>
  <c r="C173" i="12" l="1"/>
  <c r="E173" i="12" s="1"/>
  <c r="V165" i="12" s="1"/>
  <c r="J173" i="12"/>
  <c r="V168" i="12" s="1"/>
  <c r="Z165" i="12"/>
  <c r="M173" i="12"/>
  <c r="W168" i="12" s="1"/>
  <c r="U165" i="12" l="1"/>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sharedStrings.xml><?xml version="1.0" encoding="utf-8"?>
<sst xmlns="http://schemas.openxmlformats.org/spreadsheetml/2006/main" count="3974" uniqueCount="2737">
  <si>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</si>
  <si>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</si>
  <si>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</si>
  <si>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</si>
  <si>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</si>
  <si>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</si>
  <si>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</si>
  <si>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</si>
  <si>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</si>
  <si>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</si>
  <si>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</si>
  <si>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</si>
  <si>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</si>
  <si>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</si>
  <si>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</si>
  <si>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</si>
  <si>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</si>
  <si>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</si>
  <si>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</si>
  <si>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</si>
  <si>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</si>
  <si>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</si>
  <si>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</si>
  <si>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</si>
  <si>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</si>
  <si>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</si>
  <si>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</si>
  <si>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</si>
  <si>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</si>
  <si>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</si>
  <si>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</si>
  <si>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</si>
  <si>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</si>
  <si>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</si>
  <si>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</si>
  <si>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</si>
  <si>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</si>
  <si>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</si>
  <si>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</si>
  <si>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</si>
  <si>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</si>
  <si>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</si>
  <si>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</si>
  <si>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</si>
  <si>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</si>
  <si>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</si>
  <si>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</si>
  <si>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</si>
  <si>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</si>
  <si>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</si>
  <si>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</si>
  <si>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</si>
  <si>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</si>
  <si>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</si>
  <si>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</si>
  <si>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</si>
  <si>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</si>
  <si>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</si>
  <si>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</si>
  <si>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</si>
  <si>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</si>
  <si>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</si>
  <si>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</si>
  <si>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</si>
  <si>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</si>
  <si>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</si>
  <si>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</si>
  <si>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</si>
  <si>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</si>
  <si>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</si>
  <si>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</si>
  <si>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</si>
  <si>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</si>
  <si>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</si>
  <si>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</si>
  <si>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</si>
  <si>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</si>
  <si>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</si>
  <si>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</si>
  <si>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</si>
  <si>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</si>
  <si>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</si>
  <si>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</si>
  <si>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</si>
  <si>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</si>
  <si>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</si>
  <si>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</si>
  <si>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</si>
  <si>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</si>
  <si>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</si>
  <si>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</si>
  <si>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</si>
  <si>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</si>
  <si>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</si>
  <si>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</si>
  <si>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</si>
  <si>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</si>
  <si>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</si>
  <si>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</si>
  <si>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</si>
  <si>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</si>
  <si>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</si>
  <si>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</si>
  <si>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</si>
  <si>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</si>
  <si>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</si>
  <si>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</si>
  <si>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</si>
  <si>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</si>
  <si>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</si>
  <si>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</si>
  <si>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</si>
  <si>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</si>
  <si>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</si>
  <si>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</si>
  <si>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</si>
  <si>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</si>
  <si>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</si>
  <si>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</si>
  <si>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</si>
  <si>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</si>
  <si>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</si>
  <si>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</si>
  <si>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</si>
  <si>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</si>
  <si>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</si>
  <si>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</si>
  <si>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</si>
  <si>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</si>
  <si>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</si>
  <si>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</si>
  <si>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</si>
  <si>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</si>
  <si>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</si>
  <si>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</si>
  <si>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</si>
  <si>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</si>
  <si>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</si>
  <si>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</si>
  <si>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</si>
  <si>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</si>
  <si>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</si>
  <si>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</si>
  <si>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</si>
  <si>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</si>
  <si>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</si>
  <si>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</si>
  <si>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</si>
  <si>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</si>
  <si>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</si>
  <si>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</si>
  <si>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</si>
  <si>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</si>
  <si>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</si>
  <si>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</si>
  <si>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</si>
  <si>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</si>
  <si>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</si>
  <si>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</si>
  <si>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</si>
  <si>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</si>
  <si>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</si>
  <si>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</si>
  <si>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</si>
  <si>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</si>
  <si>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</si>
  <si>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</si>
  <si>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</si>
  <si>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</si>
  <si>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</si>
  <si>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</si>
  <si>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</si>
  <si>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</si>
  <si>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</si>
  <si>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</si>
  <si>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</si>
  <si>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</si>
  <si>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</si>
  <si>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</si>
  <si>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</si>
  <si>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</si>
  <si>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</si>
  <si>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</si>
  <si>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</si>
  <si>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</si>
  <si>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</si>
  <si>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</si>
  <si>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</si>
  <si>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</si>
  <si>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</si>
  <si>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</si>
  <si>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</si>
  <si>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</si>
  <si>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</si>
  <si>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</si>
  <si>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</si>
  <si>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</si>
  <si>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</si>
  <si>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</si>
  <si>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</si>
  <si>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</si>
  <si>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</si>
  <si>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</si>
  <si>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</si>
  <si>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</si>
  <si>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</si>
  <si>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</si>
  <si>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</si>
  <si>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</si>
  <si>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</si>
  <si>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</si>
  <si>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</si>
  <si>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</si>
  <si>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</si>
  <si>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</si>
  <si>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</si>
  <si>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</si>
  <si>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</si>
  <si>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</si>
  <si>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</si>
  <si>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</si>
  <si>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</si>
  <si>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</si>
  <si>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</si>
  <si>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</si>
  <si>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</si>
  <si>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</si>
  <si>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</si>
  <si>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</si>
  <si>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</si>
  <si>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</si>
  <si>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</si>
  <si>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</si>
  <si>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</si>
  <si>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</si>
  <si>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</si>
  <si>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</si>
  <si>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</si>
  <si>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</si>
  <si>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</si>
  <si>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</si>
  <si>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</si>
  <si>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</si>
  <si>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</si>
  <si>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</si>
  <si>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</si>
  <si>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</si>
  <si>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</si>
  <si>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</si>
  <si>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</si>
  <si>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</si>
  <si>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</si>
  <si>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</si>
  <si>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</si>
  <si>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</si>
  <si>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</si>
  <si>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</si>
  <si>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</si>
  <si>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</si>
  <si>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</si>
  <si>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</si>
  <si>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</si>
  <si>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</si>
  <si>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</si>
  <si>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</si>
  <si>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</si>
  <si>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</si>
  <si>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</si>
  <si>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</si>
  <si>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</si>
  <si>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</si>
  <si>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</si>
  <si>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</si>
  <si>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</si>
  <si>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</si>
  <si>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</si>
  <si>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</si>
  <si>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</si>
  <si>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</si>
  <si>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</si>
  <si>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</si>
  <si>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</si>
  <si>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</si>
  <si>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</si>
  <si>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</si>
  <si>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</si>
  <si>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</si>
  <si>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</si>
  <si>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</si>
  <si>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</si>
  <si>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</si>
  <si>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</si>
  <si>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</si>
  <si>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</si>
  <si>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</si>
  <si>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</si>
  <si>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</si>
  <si>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</si>
  <si>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</si>
  <si>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</si>
  <si>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</si>
  <si>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</si>
  <si>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</si>
  <si>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</si>
  <si>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</si>
  <si>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</si>
  <si>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</si>
  <si>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</si>
  <si>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</si>
  <si>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</si>
  <si>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</si>
  <si>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</si>
  <si>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</si>
  <si>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</si>
  <si>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</si>
  <si>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</si>
  <si>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</si>
  <si>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</si>
  <si>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</si>
  <si>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</si>
  <si>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</si>
  <si>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</si>
  <si>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</si>
  <si>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</si>
  <si>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</si>
  <si>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</si>
  <si>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</si>
  <si>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</si>
  <si>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</si>
  <si>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</si>
  <si>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</si>
  <si>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</si>
  <si>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</si>
  <si>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</si>
  <si>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</si>
  <si>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</si>
  <si>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</si>
  <si>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</si>
  <si>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</si>
  <si>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</si>
  <si>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</si>
  <si>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</si>
  <si>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</si>
  <si>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</si>
  <si>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</si>
  <si>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</si>
  <si>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</si>
  <si>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</si>
  <si>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</si>
  <si>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</si>
  <si>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</si>
  <si>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</si>
  <si>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</si>
  <si>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</si>
  <si>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</si>
  <si>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</si>
  <si>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</si>
  <si>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</si>
  <si>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</si>
  <si>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</si>
  <si>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</si>
  <si>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</si>
  <si>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</si>
  <si>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</si>
  <si>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</si>
  <si>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</si>
  <si>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</si>
  <si>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</si>
  <si>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</si>
  <si>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</si>
  <si>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</si>
  <si>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</si>
  <si>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</si>
  <si>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</si>
  <si>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</si>
  <si>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</si>
  <si>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</si>
  <si>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</si>
  <si>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</si>
  <si>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</si>
  <si>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</si>
  <si>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</si>
  <si>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</si>
  <si>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</si>
  <si>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</si>
  <si>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</si>
  <si>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</si>
  <si>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</si>
  <si>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</si>
  <si>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</si>
  <si>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</si>
  <si>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</si>
  <si>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</si>
  <si>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</si>
  <si>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</si>
  <si>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</si>
  <si>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</si>
  <si>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</si>
  <si>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</si>
  <si>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</si>
  <si>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</si>
  <si>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</si>
  <si>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</si>
  <si>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</si>
  <si>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</si>
  <si>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</si>
  <si>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</si>
  <si>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</si>
  <si>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</si>
  <si>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</si>
  <si>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</si>
  <si>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</si>
  <si>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</si>
  <si>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</si>
  <si>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</si>
  <si>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</si>
  <si>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</si>
  <si>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</si>
  <si>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</si>
  <si>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</si>
  <si>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</si>
  <si>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</si>
  <si>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</si>
  <si>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</si>
  <si>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</si>
  <si>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</si>
  <si>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</si>
  <si>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</si>
  <si>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</si>
  <si>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</si>
  <si>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</si>
  <si>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</si>
  <si>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</si>
  <si>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</si>
  <si>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</si>
  <si>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</si>
  <si>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</si>
  <si>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</si>
  <si>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</si>
  <si>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</si>
  <si>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</si>
  <si>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</si>
  <si>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</si>
  <si>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</si>
  <si>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</si>
  <si>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</si>
  <si>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</si>
  <si>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</si>
  <si>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</si>
  <si>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</si>
  <si>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</si>
  <si>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</si>
  <si>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</si>
  <si>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</si>
  <si>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</si>
  <si>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</si>
  <si>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</si>
  <si>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</si>
  <si>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</si>
  <si>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</si>
  <si>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</si>
  <si>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</si>
  <si>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</si>
  <si>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</si>
  <si>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</si>
  <si>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</si>
  <si>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</si>
  <si>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</si>
  <si>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</si>
  <si>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</si>
  <si>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</si>
  <si>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</si>
  <si>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</si>
  <si>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</si>
  <si>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</si>
  <si>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</si>
  <si>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</si>
  <si>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</si>
  <si>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</si>
  <si>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</si>
  <si>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</si>
  <si>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</si>
  <si>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</si>
  <si>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</si>
  <si>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</si>
  <si>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</si>
  <si>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</si>
  <si>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</si>
  <si>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</si>
  <si>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</si>
  <si>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</si>
  <si>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</si>
  <si>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</si>
  <si>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</si>
  <si>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</si>
  <si>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</si>
  <si>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</si>
  <si>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</si>
  <si>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</si>
  <si>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</si>
  <si>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</si>
  <si>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</si>
  <si>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</si>
  <si>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</si>
  <si>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</si>
  <si>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</si>
  <si>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</si>
  <si>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</si>
  <si>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</si>
  <si>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</si>
  <si>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</si>
  <si>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</si>
  <si>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</si>
  <si>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</si>
  <si>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</si>
  <si>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</si>
  <si>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</si>
  <si>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</si>
  <si>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</si>
  <si>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</si>
  <si>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</si>
  <si>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</si>
  <si>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</si>
  <si>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</si>
  <si>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</si>
  <si>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</si>
  <si>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</si>
  <si>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</si>
  <si>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</si>
  <si>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</si>
  <si>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</si>
  <si>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</si>
  <si>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</si>
  <si>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</si>
  <si>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</si>
  <si>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</si>
  <si>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</si>
  <si>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</si>
  <si>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</si>
  <si>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</si>
  <si>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</si>
  <si>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</si>
  <si>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</si>
  <si>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</si>
  <si>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</si>
  <si>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</si>
  <si>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</si>
  <si>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</si>
  <si>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</si>
  <si>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</si>
  <si>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</si>
  <si>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</si>
  <si>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</si>
  <si>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</si>
  <si>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</si>
  <si>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</si>
  <si>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</si>
  <si>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</si>
  <si>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</si>
  <si>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</si>
  <si>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</si>
  <si>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</si>
  <si>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</si>
  <si>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</si>
  <si>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</si>
  <si>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</si>
  <si>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</si>
  <si>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</si>
  <si>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</si>
  <si>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</si>
  <si>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</si>
  <si>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</si>
  <si>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</si>
  <si>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</si>
  <si>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</si>
  <si>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</si>
  <si>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</si>
  <si>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</si>
  <si>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</si>
  <si>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</si>
  <si>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</si>
  <si>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</si>
  <si>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</si>
  <si>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</si>
  <si>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</si>
  <si>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</si>
  <si>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</si>
  <si>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</si>
  <si>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</si>
  <si>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</si>
  <si>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</si>
  <si>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</si>
  <si>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</si>
  <si>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</si>
  <si>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</si>
  <si>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</si>
  <si>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</si>
  <si>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</si>
  <si>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</si>
  <si>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</si>
  <si>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</si>
  <si>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</si>
  <si>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</si>
  <si>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</si>
  <si>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</si>
  <si>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</si>
  <si>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</si>
  <si>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</si>
  <si>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</si>
  <si>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</si>
  <si>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</si>
  <si>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</si>
  <si>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</si>
  <si>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</si>
  <si>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</si>
  <si>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</si>
  <si>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</si>
  <si>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</si>
  <si>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</si>
  <si>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</si>
  <si>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</si>
  <si>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</si>
  <si>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</si>
  <si>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</si>
  <si>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</si>
  <si>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</si>
  <si>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</si>
  <si>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</si>
  <si>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</si>
  <si>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</si>
  <si>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</si>
  <si>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</si>
  <si>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</si>
  <si>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</si>
  <si>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</si>
  <si>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</si>
  <si>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</si>
  <si>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</si>
  <si>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</si>
  <si>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</si>
  <si>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</si>
  <si>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</si>
  <si>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</si>
  <si>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</si>
  <si>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</si>
  <si>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</si>
  <si>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</si>
  <si>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</si>
  <si>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</si>
  <si>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</si>
  <si>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</si>
  <si>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</si>
  <si>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</si>
  <si>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</si>
  <si>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</si>
  <si>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</si>
  <si>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</si>
  <si>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</si>
  <si>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</si>
  <si>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</si>
  <si>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</si>
  <si>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</si>
  <si>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</si>
  <si>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</si>
  <si>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</si>
  <si>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</si>
  <si>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</si>
  <si>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</si>
  <si>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</si>
  <si>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</si>
  <si>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</si>
  <si>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</si>
  <si>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</si>
  <si>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</si>
  <si>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</si>
  <si>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</si>
  <si>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</si>
  <si>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</si>
  <si>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</si>
  <si>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</si>
  <si>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</si>
  <si>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</si>
  <si>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</si>
  <si>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</si>
  <si>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</si>
  <si>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</si>
  <si>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</si>
  <si>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</si>
  <si>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</si>
  <si>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</si>
  <si>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</si>
  <si>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</si>
  <si>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</si>
  <si>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</si>
  <si>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</si>
  <si>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</si>
  <si>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</si>
  <si>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</si>
  <si>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</si>
  <si>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</si>
  <si>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</si>
  <si>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</si>
  <si>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</si>
  <si>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</si>
  <si>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</si>
  <si>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</si>
  <si>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</si>
  <si>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</si>
  <si>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</si>
  <si>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</si>
  <si>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</si>
  <si>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</si>
  <si>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</si>
  <si>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</si>
  <si>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</si>
  <si>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</si>
  <si>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</si>
  <si>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</si>
  <si>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</si>
  <si>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</si>
  <si>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</si>
  <si>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</si>
  <si>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</si>
  <si>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</si>
  <si>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</si>
  <si>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</si>
  <si>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</si>
  <si>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</si>
  <si>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</si>
  <si>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</si>
  <si>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</si>
  <si>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</si>
  <si>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</si>
  <si>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</si>
  <si>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</si>
  <si>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</si>
  <si>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</si>
  <si>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</si>
  <si>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</si>
  <si>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</si>
  <si>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</si>
  <si>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</si>
  <si>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</si>
  <si>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</si>
  <si>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</si>
  <si>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</si>
  <si>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</si>
  <si>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</si>
  <si>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</si>
  <si>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</si>
  <si>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</si>
  <si>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</si>
  <si>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</si>
  <si>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</si>
  <si>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</si>
  <si>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</si>
  <si>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</si>
  <si>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</si>
  <si>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</si>
  <si>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</si>
  <si>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</si>
  <si>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</si>
  <si>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</si>
  <si>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</si>
  <si>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</si>
  <si>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</si>
  <si>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</si>
  <si>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</si>
  <si>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</si>
  <si>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</si>
  <si>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</si>
  <si>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</si>
  <si>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</si>
  <si>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</si>
  <si>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</si>
  <si>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</si>
  <si>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</si>
  <si>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</si>
  <si>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</si>
  <si>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</si>
  <si>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</si>
  <si>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</si>
  <si>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</si>
  <si>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</si>
  <si>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</si>
  <si>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</si>
  <si>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</si>
  <si>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</si>
  <si>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</si>
  <si>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</si>
  <si>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</si>
  <si>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</si>
  <si>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</si>
  <si>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</si>
  <si>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</si>
  <si>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</si>
  <si>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</si>
  <si>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</si>
  <si>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</si>
  <si>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</si>
  <si>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</si>
  <si>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</si>
  <si>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</si>
  <si>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</si>
  <si>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</si>
  <si>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</si>
  <si>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</si>
  <si>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</si>
  <si>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</si>
  <si>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</si>
  <si>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</si>
  <si>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</si>
  <si>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</si>
  <si>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</si>
  <si>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</si>
  <si>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</si>
  <si>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</si>
  <si>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</si>
  <si>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</si>
  <si>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</si>
  <si>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</si>
  <si>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</si>
  <si>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</si>
  <si>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</si>
  <si>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</si>
  <si>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</si>
  <si>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</si>
  <si>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</si>
  <si>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</si>
  <si>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</si>
  <si>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</si>
  <si>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</si>
  <si>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</si>
  <si>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</si>
  <si>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</si>
  <si>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</si>
  <si>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</si>
  <si>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</si>
  <si>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</si>
  <si>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</si>
  <si>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</si>
  <si>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</si>
  <si>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</si>
  <si>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</si>
  <si>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</si>
  <si>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</si>
  <si>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</si>
  <si>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</si>
  <si>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</si>
  <si>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</si>
  <si>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</si>
  <si>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</si>
  <si>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</si>
  <si>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</si>
  <si>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</si>
  <si>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</si>
  <si>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</si>
  <si>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</si>
  <si>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</si>
  <si>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</si>
  <si>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</si>
  <si>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</si>
  <si>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</si>
  <si>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</si>
  <si>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</si>
  <si>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</si>
  <si>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</si>
  <si>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</si>
  <si>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</si>
  <si>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</si>
  <si>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</si>
  <si>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</si>
  <si>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</si>
  <si>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</si>
  <si>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</si>
  <si>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</si>
  <si>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</si>
  <si>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</si>
  <si>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</si>
  <si>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</si>
  <si>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</si>
  <si>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</si>
  <si>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</si>
  <si>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</si>
  <si>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</si>
  <si>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</si>
  <si>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</si>
  <si>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</si>
  <si>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</si>
  <si>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</si>
  <si>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</si>
  <si>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</si>
  <si>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</si>
  <si>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</si>
  <si>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</si>
  <si>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</si>
  <si>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</si>
  <si>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</si>
  <si>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</si>
  <si>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</si>
  <si>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</si>
  <si>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</si>
  <si>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</si>
  <si>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</si>
  <si>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</si>
  <si>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</si>
  <si>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</si>
  <si>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</si>
  <si>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</si>
  <si>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</si>
  <si>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</si>
  <si>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</si>
  <si>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</si>
  <si>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</si>
  <si>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</si>
  <si>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</si>
  <si>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</si>
  <si>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</si>
  <si>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</si>
  <si>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</si>
  <si>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</si>
  <si>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</si>
  <si>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</si>
  <si>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</si>
  <si>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</si>
  <si>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</si>
  <si>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</si>
  <si>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</si>
  <si>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</si>
  <si>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</si>
  <si>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</si>
  <si>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</si>
  <si>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</si>
  <si>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</si>
  <si>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</si>
  <si>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</si>
  <si>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</si>
  <si>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</si>
  <si>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</si>
  <si>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</si>
  <si>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</si>
  <si>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</si>
  <si>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</si>
  <si>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</si>
  <si>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</si>
  <si>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</si>
  <si>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</si>
  <si>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</si>
  <si>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</si>
  <si>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</si>
  <si>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</si>
  <si>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</si>
  <si>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</si>
  <si>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</si>
  <si>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</si>
  <si>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</si>
  <si>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</si>
  <si>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</si>
  <si>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</si>
  <si>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</si>
  <si>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</si>
  <si>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</si>
  <si>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</si>
  <si>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</si>
  <si>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</si>
  <si>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</si>
  <si>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</si>
  <si>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</si>
  <si>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</si>
  <si>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</si>
  <si>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</si>
  <si>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</si>
  <si>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</si>
  <si>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</si>
  <si>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</si>
  <si>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</si>
  <si>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</si>
  <si>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</si>
  <si>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</si>
  <si>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</si>
  <si>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</si>
  <si>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</si>
  <si>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</si>
  <si>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</si>
  <si>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</si>
  <si>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</si>
  <si>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</si>
  <si>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</si>
  <si>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</si>
  <si>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</si>
  <si>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</si>
  <si>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</si>
  <si>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</si>
  <si>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</si>
  <si>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</si>
  <si>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</si>
  <si>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</si>
  <si>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</si>
  <si>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</si>
  <si>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</si>
  <si>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</si>
  <si>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</si>
  <si>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</si>
  <si>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</si>
  <si>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</si>
  <si>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</si>
  <si>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</si>
  <si>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</si>
  <si>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</si>
  <si>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</si>
  <si>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</si>
  <si>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</si>
  <si>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</si>
  <si>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</si>
  <si>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</si>
  <si>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</si>
  <si>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</si>
  <si>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</si>
  <si>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</si>
  <si>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</si>
  <si>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</si>
  <si>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</si>
  <si>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</si>
  <si>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</si>
  <si>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</si>
  <si>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</si>
  <si>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</si>
  <si>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</si>
  <si>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</si>
  <si>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</si>
  <si>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</si>
  <si>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</si>
  <si>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</si>
  <si>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</si>
  <si>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</si>
  <si>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</si>
  <si>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</si>
  <si>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</si>
  <si>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</si>
  <si>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</si>
  <si>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</si>
  <si>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</si>
  <si>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</si>
  <si>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</si>
  <si>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</si>
  <si>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</si>
  <si>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</si>
  <si>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</si>
  <si>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</si>
  <si>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</si>
  <si>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</si>
  <si>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</si>
  <si>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</si>
  <si>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</si>
  <si>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</si>
  <si>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</si>
  <si>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</si>
  <si>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</si>
  <si>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</si>
  <si>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</si>
  <si>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</si>
  <si>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</si>
  <si>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</si>
  <si>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</si>
  <si>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</si>
  <si>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</si>
  <si>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</si>
  <si>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</si>
  <si>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</si>
  <si>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</si>
  <si>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</si>
  <si>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</si>
  <si>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</si>
  <si>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</si>
  <si>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</si>
  <si>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</si>
  <si>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</si>
  <si>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</si>
  <si>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</si>
  <si>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</si>
  <si>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</si>
  <si>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</si>
  <si>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</si>
  <si>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</si>
  <si>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</si>
  <si>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</si>
  <si>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</si>
  <si>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</si>
  <si>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</si>
  <si>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</si>
  <si>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</si>
  <si>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</si>
  <si>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</si>
  <si>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</si>
  <si>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</si>
  <si>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</si>
  <si>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</si>
  <si>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</si>
  <si>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</si>
  <si>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</si>
  <si>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</si>
  <si>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</si>
  <si>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</si>
  <si>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</si>
  <si>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</si>
  <si>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</si>
  <si>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</si>
  <si>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</si>
  <si>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</si>
  <si>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</si>
  <si>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</si>
  <si>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</si>
  <si>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</si>
  <si>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</si>
  <si>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</si>
  <si>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</si>
  <si>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</si>
  <si>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</si>
  <si>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</si>
  <si>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</si>
  <si>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</si>
  <si>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</si>
  <si>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</si>
  <si>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</si>
  <si>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</si>
  <si>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</si>
  <si>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</si>
  <si>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</si>
  <si>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</si>
  <si>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</si>
  <si>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</si>
  <si>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</si>
  <si>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</si>
  <si>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</si>
  <si>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</si>
  <si>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</si>
  <si>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</si>
  <si>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</si>
  <si>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</si>
  <si>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</si>
  <si>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</si>
  <si>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</si>
  <si>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</si>
  <si>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</si>
  <si>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</si>
  <si>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</si>
  <si>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</si>
  <si>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</si>
  <si>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</si>
  <si>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</si>
  <si>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</si>
  <si>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</si>
  <si>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</si>
  <si>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</si>
  <si>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</si>
  <si>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</si>
  <si>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</si>
  <si>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</si>
  <si>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</si>
  <si>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</si>
  <si>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</si>
  <si>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</si>
  <si>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</si>
  <si>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</si>
  <si>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</si>
  <si>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</si>
  <si>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</si>
  <si>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</si>
  <si>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</si>
  <si>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</si>
  <si>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</si>
  <si>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</si>
  <si>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</si>
  <si>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</si>
  <si>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</si>
  <si>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</si>
  <si>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</si>
  <si>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</si>
  <si>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</si>
  <si>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</si>
  <si>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</si>
  <si>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</si>
  <si>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</si>
  <si>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</si>
  <si>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</si>
  <si>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</si>
  <si>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</si>
  <si>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</si>
  <si>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</si>
  <si>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</si>
  <si>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</si>
  <si>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</si>
  <si>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</si>
  <si>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</si>
  <si>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</si>
  <si>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</si>
  <si>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</si>
  <si>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</si>
  <si>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</si>
  <si>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</si>
  <si>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</si>
  <si>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</si>
  <si>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</si>
  <si>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</si>
  <si>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</si>
  <si>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</si>
  <si>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</si>
  <si>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</si>
  <si>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</si>
  <si>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</si>
  <si>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</si>
  <si>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</si>
  <si>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</si>
  <si>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</si>
  <si>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</si>
  <si>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</si>
  <si>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</si>
  <si>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</si>
  <si>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</si>
  <si>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</si>
  <si>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</si>
  <si>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</si>
  <si>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</si>
  <si>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</si>
  <si>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</si>
  <si>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</si>
  <si>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</si>
  <si>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</si>
  <si>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</si>
  <si>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</si>
  <si>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</si>
  <si>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</si>
  <si>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</si>
  <si>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</si>
  <si>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</si>
  <si>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</si>
  <si>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</si>
  <si>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</si>
  <si>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</si>
  <si>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</si>
  <si>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</si>
  <si>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</si>
  <si>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</si>
  <si>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</si>
  <si>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</si>
  <si>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</si>
  <si>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</si>
  <si>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</si>
  <si>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</si>
  <si>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</si>
  <si>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</si>
  <si>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</si>
  <si>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</si>
  <si>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</si>
  <si>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</si>
  <si>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</si>
  <si>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</si>
  <si>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</si>
  <si>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</si>
  <si>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</si>
  <si>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</si>
  <si>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</si>
  <si>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</si>
  <si>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</si>
  <si>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</si>
  <si>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</si>
  <si>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</si>
  <si>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</si>
  <si>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</si>
  <si>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</si>
  <si>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</si>
  <si>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</si>
  <si>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</si>
  <si>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</si>
  <si>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</si>
  <si>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</si>
  <si>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</si>
  <si>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</si>
  <si>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</si>
  <si>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</si>
  <si>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</si>
  <si>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</si>
  <si>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</si>
  <si>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</si>
  <si>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</si>
  <si>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</si>
  <si>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</si>
  <si>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</si>
  <si>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</si>
  <si>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</si>
  <si>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</si>
  <si>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</si>
  <si>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</si>
  <si>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</si>
  <si>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</si>
  <si>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</si>
  <si>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</si>
  <si>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</si>
  <si>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</si>
  <si>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</si>
  <si>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</si>
  <si>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</si>
  <si>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</si>
  <si>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</si>
  <si>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</si>
  <si>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</si>
  <si>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</si>
  <si>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</si>
  <si>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</si>
  <si>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</si>
  <si>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</si>
  <si>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</si>
  <si>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</si>
  <si>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</si>
  <si>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</si>
  <si>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</si>
  <si>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</si>
  <si>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</si>
  <si>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</si>
  <si>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</si>
  <si>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</si>
  <si>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</si>
  <si>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</si>
  <si>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</si>
  <si>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</si>
  <si>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</si>
  <si>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</si>
  <si>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</si>
  <si>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</si>
  <si>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</si>
  <si>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</si>
  <si>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</si>
  <si>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</si>
  <si>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</si>
  <si>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</si>
  <si>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</si>
  <si>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</si>
  <si>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</si>
  <si>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</si>
  <si>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</si>
  <si>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</si>
  <si>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</si>
  <si>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</si>
  <si>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</si>
  <si>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</si>
  <si>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</si>
  <si>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</si>
  <si>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</si>
  <si>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</si>
  <si>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</si>
  <si>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</si>
  <si>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</si>
  <si>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</si>
  <si>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</si>
  <si>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</si>
  <si>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</si>
  <si>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</si>
  <si>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</si>
  <si>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</si>
  <si>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</si>
  <si>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</si>
  <si>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</si>
  <si>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</si>
  <si>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</si>
  <si>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</si>
  <si>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</si>
  <si>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</si>
  <si>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</si>
  <si>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</si>
  <si>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</si>
  <si>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</si>
  <si>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</si>
  <si>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</si>
  <si>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</si>
  <si>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</si>
  <si>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</si>
  <si>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</si>
  <si>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</si>
  <si>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</si>
  <si>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</si>
  <si>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</si>
  <si>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</si>
  <si>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</si>
  <si>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</si>
  <si>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</si>
  <si>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</si>
  <si>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</si>
  <si>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</si>
  <si>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</si>
  <si>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</si>
  <si>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</si>
  <si>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</si>
  <si>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</si>
  <si>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</si>
  <si>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</si>
  <si>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</si>
  <si>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</si>
  <si>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</si>
  <si>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</si>
  <si>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</si>
  <si>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</si>
  <si>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</si>
  <si>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</si>
  <si>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</si>
  <si>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</si>
  <si>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</si>
  <si>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</si>
  <si>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</si>
  <si>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</si>
  <si>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</si>
  <si>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</si>
  <si>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</si>
  <si>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</si>
  <si>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</si>
  <si>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</si>
  <si>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</si>
  <si>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</si>
  <si>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</si>
  <si>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</si>
  <si>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</si>
  <si>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</si>
  <si>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</si>
  <si>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</si>
  <si>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</si>
  <si>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</si>
  <si>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</si>
  <si>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</si>
  <si>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</si>
  <si>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</si>
  <si>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</si>
  <si>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</si>
  <si>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</si>
  <si>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</si>
  <si>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</si>
  <si>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</si>
  <si>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</si>
  <si>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</si>
  <si>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</si>
  <si>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</si>
  <si>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</si>
  <si>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</si>
  <si>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</si>
  <si>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</si>
  <si>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</si>
  <si>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</si>
  <si>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</si>
  <si>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</si>
  <si>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</si>
  <si>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</si>
  <si>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</si>
  <si>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</si>
  <si>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</si>
  <si>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</si>
  <si>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</si>
  <si>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</si>
  <si>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</si>
  <si>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</si>
  <si>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</si>
  <si>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</si>
  <si>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</si>
  <si>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</si>
  <si>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</si>
  <si>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</si>
  <si>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</si>
  <si>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</si>
  <si>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</si>
  <si>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</si>
  <si>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</si>
  <si>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</si>
  <si>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</si>
  <si>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</si>
  <si>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</si>
  <si>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</si>
  <si>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</si>
  <si>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</si>
  <si>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</si>
  <si>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</si>
  <si>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</si>
  <si>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</si>
  <si>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</si>
  <si>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</si>
  <si>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</si>
  <si>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</si>
  <si>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</si>
  <si>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</si>
  <si>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</si>
  <si>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</si>
  <si>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</si>
  <si>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</si>
  <si>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</si>
  <si>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</si>
  <si>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</si>
  <si>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</si>
  <si>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</si>
  <si>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</si>
  <si>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</si>
  <si>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</si>
  <si>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</si>
  <si>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</si>
  <si>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</si>
  <si>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</si>
  <si>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</si>
  <si>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</si>
  <si>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</si>
  <si>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</si>
  <si>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</si>
  <si>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</si>
  <si>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</si>
  <si>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</si>
  <si>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</si>
  <si>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</si>
  <si>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</si>
  <si>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</si>
  <si>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</si>
  <si>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</si>
  <si>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</si>
  <si>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</si>
  <si>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</si>
  <si>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</si>
  <si>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</si>
  <si>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</si>
  <si>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</si>
  <si>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</si>
  <si>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</si>
  <si>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</si>
  <si>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</si>
  <si>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</si>
  <si>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</si>
  <si>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</si>
  <si>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</si>
  <si>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</si>
  <si>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</si>
  <si>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</si>
  <si>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</si>
  <si>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</si>
  <si>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</si>
  <si>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</si>
  <si>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</si>
  <si>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</si>
  <si>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</si>
  <si>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</si>
  <si>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</si>
  <si>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</si>
  <si>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</si>
  <si>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</si>
  <si>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</si>
  <si>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</si>
  <si>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</si>
  <si>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</si>
  <si>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</si>
  <si>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</si>
  <si>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</si>
  <si>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</si>
  <si>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</si>
  <si>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</si>
  <si>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</si>
  <si>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</si>
  <si>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</si>
  <si>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</si>
  <si>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</si>
  <si>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</si>
  <si>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</si>
  <si>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</si>
  <si>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</si>
  <si>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</si>
  <si>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</si>
  <si>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</si>
  <si>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</si>
  <si>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</si>
  <si>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</si>
  <si>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</si>
  <si>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</si>
  <si>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</si>
  <si>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</si>
  <si>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</si>
  <si>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</si>
  <si>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</si>
  <si>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</si>
  <si>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</si>
  <si>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</si>
  <si>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</si>
  <si>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</si>
  <si>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</si>
  <si>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</si>
  <si>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</si>
  <si>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</si>
  <si>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</si>
  <si>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</si>
  <si>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</si>
  <si>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</si>
  <si>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</si>
  <si>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</si>
  <si>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</si>
  <si>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</si>
  <si>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</si>
  <si>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</si>
  <si>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</si>
  <si>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</si>
  <si>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</si>
  <si>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</si>
  <si>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</si>
  <si>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</si>
  <si>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</si>
  <si>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</si>
  <si>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</si>
  <si>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</si>
  <si>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</si>
  <si>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</si>
  <si>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</si>
  <si>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</si>
  <si>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</si>
  <si>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</si>
  <si>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</si>
  <si>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</si>
  <si>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</si>
  <si>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</si>
  <si>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</si>
  <si>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</si>
  <si>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</si>
  <si>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</si>
  <si>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</si>
  <si>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</si>
  <si>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</si>
  <si>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</si>
  <si>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</si>
  <si>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</si>
  <si>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</si>
  <si>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</si>
  <si>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</si>
  <si>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</si>
  <si>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</si>
  <si>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</si>
  <si>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</si>
  <si>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</si>
  <si>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</si>
  <si>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</si>
  <si>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</si>
  <si>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</si>
  <si>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</si>
  <si>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</si>
  <si>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</si>
  <si>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</si>
  <si>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</si>
  <si>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</si>
  <si>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</si>
  <si>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</si>
  <si>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</si>
  <si>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</si>
  <si>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</si>
  <si>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</si>
  <si>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</si>
  <si>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</si>
  <si>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</si>
  <si>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</si>
  <si>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</si>
  <si>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</si>
  <si>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</si>
  <si>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</si>
  <si>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</si>
  <si>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</si>
  <si>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</si>
  <si>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</si>
  <si>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</si>
  <si>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</si>
  <si>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</si>
  <si>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</si>
  <si>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</si>
  <si>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</si>
  <si>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</si>
  <si>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</si>
  <si>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</si>
  <si>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</si>
  <si>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</si>
  <si>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</si>
  <si>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</si>
  <si>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</si>
  <si>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</si>
  <si>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</si>
  <si>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</si>
  <si>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</si>
  <si>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</si>
  <si>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</si>
  <si>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</si>
  <si>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</si>
  <si>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</si>
  <si>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</si>
  <si>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</si>
  <si>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</si>
  <si>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</si>
  <si>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</si>
  <si>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</si>
  <si>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</si>
  <si>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</si>
  <si>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</si>
  <si>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</si>
  <si>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</si>
  <si>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</si>
  <si>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</si>
  <si>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</si>
  <si>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</si>
  <si>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</si>
  <si>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</si>
  <si>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</si>
  <si>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</si>
  <si>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</si>
  <si>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</si>
  <si>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</si>
  <si>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</si>
  <si>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</si>
  <si>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</si>
  <si>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</si>
  <si>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</si>
  <si>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</si>
  <si>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</si>
  <si>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</si>
  <si>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</si>
  <si>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</si>
  <si>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</si>
  <si>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</si>
  <si>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</si>
  <si>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</si>
  <si>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</si>
  <si>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</si>
  <si>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</si>
  <si>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</si>
  <si>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</si>
  <si>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</si>
  <si>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</si>
  <si>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</si>
  <si>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</si>
  <si>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</si>
  <si>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</si>
  <si>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</si>
  <si>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</si>
  <si>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</si>
  <si>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</si>
  <si>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</si>
  <si>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</si>
  <si>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</si>
  <si>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</si>
  <si>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</si>
  <si>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</si>
  <si>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</si>
  <si>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</si>
  <si>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</si>
  <si>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</si>
  <si>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</si>
  <si>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</si>
  <si>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</si>
  <si>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</si>
  <si>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</si>
  <si>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</si>
  <si>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</si>
  <si>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</si>
  <si>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</si>
  <si>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</si>
  <si>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</si>
  <si>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</si>
  <si>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</si>
  <si>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</si>
  <si>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</si>
  <si>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</si>
  <si>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</si>
  <si>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</si>
  <si>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</si>
  <si>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</si>
  <si>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</si>
  <si>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</si>
  <si>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</si>
  <si>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</si>
  <si>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</si>
  <si>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</si>
  <si>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</si>
  <si>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</si>
  <si>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</si>
  <si>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</si>
  <si>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</si>
  <si>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</si>
  <si>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</si>
  <si>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</si>
  <si>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</si>
  <si>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</si>
  <si>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</si>
  <si>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</si>
  <si>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</si>
  <si>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</si>
  <si>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</si>
  <si>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</si>
  <si>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</si>
  <si>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</si>
  <si>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</si>
  <si>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</si>
  <si>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</si>
  <si>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</si>
  <si>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</si>
  <si>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</si>
  <si>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</si>
  <si>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</si>
  <si>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</si>
  <si>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</si>
  <si>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</si>
  <si>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</si>
  <si>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</si>
  <si>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</si>
  <si>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</si>
  <si>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</si>
  <si>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</si>
  <si>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</si>
  <si>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</si>
  <si>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</si>
  <si>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</si>
  <si>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</si>
  <si>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</si>
  <si>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</si>
  <si>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</si>
  <si>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</si>
  <si>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</si>
  <si>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</si>
  <si>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</si>
  <si>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</si>
  <si>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</si>
  <si>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</si>
  <si>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</si>
  <si>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</si>
  <si>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</si>
  <si>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</si>
  <si>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</si>
  <si>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</si>
  <si>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</si>
  <si>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</si>
  <si>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</si>
  <si>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</si>
  <si>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</si>
  <si>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</si>
  <si>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</si>
  <si>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</si>
  <si>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</si>
  <si>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</si>
  <si>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</si>
  <si>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</si>
  <si>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</si>
  <si>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</si>
  <si>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</si>
  <si>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</si>
  <si>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</si>
  <si>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</si>
  <si>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</si>
  <si>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</si>
  <si>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</si>
  <si>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</si>
  <si>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</si>
  <si>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</si>
  <si>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</si>
  <si>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</si>
  <si>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</si>
  <si>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</si>
  <si>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</si>
  <si>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</si>
  <si>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</si>
  <si>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</si>
  <si>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</si>
  <si>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</si>
  <si>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</si>
  <si>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</si>
  <si>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</si>
  <si>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</si>
  <si>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</si>
  <si>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</si>
  <si>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</si>
  <si>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</si>
  <si>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</si>
  <si>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</si>
  <si>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</si>
  <si>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</si>
  <si>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</si>
  <si>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</si>
  <si>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</si>
  <si>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</si>
  <si>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</si>
  <si>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</si>
  <si>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</si>
  <si>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</si>
  <si>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</si>
  <si>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</si>
  <si>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</si>
  <si>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</si>
  <si>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</si>
  <si>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</si>
  <si>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</si>
  <si>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</si>
  <si>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</si>
  <si>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</si>
  <si>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</si>
  <si>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</si>
  <si>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</si>
  <si>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</si>
  <si>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</si>
  <si>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</si>
  <si>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</si>
  <si>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</si>
  <si>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</si>
  <si>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</si>
  <si>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</si>
  <si>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</si>
  <si>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</si>
  <si>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</si>
  <si>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</si>
  <si>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</si>
  <si>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</si>
  <si>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</si>
  <si>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</si>
  <si>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</si>
  <si>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</si>
  <si>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</si>
  <si>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</si>
  <si>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</si>
  <si>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</si>
  <si>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</si>
  <si>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</si>
  <si>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</si>
  <si>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</si>
  <si>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</si>
  <si>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</si>
  <si>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</si>
  <si>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</si>
  <si>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</si>
  <si>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</si>
  <si>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</si>
  <si>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</si>
  <si>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</si>
  <si>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</si>
  <si>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</si>
  <si>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</si>
  <si>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</si>
  <si>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</si>
  <si>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</si>
  <si>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</si>
  <si>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</si>
  <si>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</si>
  <si>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</si>
  <si>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</si>
  <si>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</si>
  <si>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</si>
  <si>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</si>
  <si>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</si>
  <si>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</si>
  <si>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</si>
  <si>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</si>
  <si>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</si>
  <si>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</si>
  <si>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</si>
  <si>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</si>
  <si>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</si>
  <si>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</si>
  <si>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</si>
  <si>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</si>
  <si>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</si>
  <si>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</si>
  <si>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</si>
  <si>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</si>
  <si>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</si>
  <si>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</si>
  <si>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</si>
  <si>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</si>
  <si>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</si>
  <si>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</si>
  <si>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</si>
  <si>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</si>
  <si>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</si>
  <si>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</si>
  <si>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</si>
  <si>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</si>
  <si>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</si>
  <si>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</si>
  <si>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</si>
  <si>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</si>
  <si>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</si>
  <si>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</si>
  <si>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</si>
  <si>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</si>
  <si>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</si>
  <si>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</si>
  <si>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</si>
  <si>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</si>
  <si>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</si>
  <si>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</si>
  <si>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</si>
  <si>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</si>
  <si>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</si>
  <si>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</si>
  <si>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</si>
  <si>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</si>
  <si>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</si>
  <si>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</si>
  <si>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</si>
  <si>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</si>
  <si>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</si>
  <si>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</si>
  <si>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</si>
  <si>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</si>
  <si>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</si>
  <si>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</si>
  <si>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</si>
  <si>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</si>
  <si>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</si>
  <si>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</si>
  <si>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</si>
  <si>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</si>
  <si>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</si>
  <si>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</si>
  <si>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</si>
  <si>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</si>
  <si>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</si>
  <si>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</si>
  <si>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</si>
  <si>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</si>
  <si>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</si>
  <si>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</si>
  <si>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</si>
  <si>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</si>
  <si>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</si>
  <si>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</si>
  <si>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</si>
  <si>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</si>
  <si>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</si>
  <si>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</si>
  <si>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</si>
  <si>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</si>
  <si>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</si>
  <si>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</si>
  <si>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</si>
  <si>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</si>
  <si>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</si>
  <si>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</si>
  <si>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</si>
  <si>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</si>
  <si>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</si>
  <si>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</si>
  <si>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</si>
  <si>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</si>
  <si>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</si>
  <si>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</si>
  <si>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</si>
  <si>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</si>
  <si>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</si>
  <si>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</si>
  <si>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</si>
  <si>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</si>
  <si>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</si>
  <si>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</si>
  <si>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</si>
  <si>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</si>
  <si>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</si>
  <si>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</si>
  <si>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</si>
  <si>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</si>
  <si>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</si>
  <si>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</si>
  <si>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</si>
  <si>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</si>
  <si>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</si>
  <si>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</si>
  <si>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</si>
  <si>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</si>
  <si>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</si>
  <si>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</si>
  <si>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</si>
  <si>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</si>
  <si>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</si>
  <si>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</si>
  <si>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</si>
  <si>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</si>
  <si>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</si>
  <si>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</si>
  <si>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</si>
  <si>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</si>
  <si>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</si>
  <si>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</si>
  <si>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</si>
  <si>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</si>
  <si>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</si>
  <si>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</si>
  <si>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</si>
  <si>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</si>
  <si>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</si>
  <si>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</si>
  <si>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</si>
  <si>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</si>
  <si>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</si>
  <si>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</si>
  <si>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</si>
  <si>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</si>
  <si>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</si>
  <si>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</si>
  <si>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</si>
  <si>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</si>
  <si>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</si>
  <si>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</si>
  <si>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</si>
  <si>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</si>
  <si>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</si>
  <si>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</si>
  <si>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</si>
  <si>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</si>
  <si>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</si>
  <si>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</si>
  <si>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</si>
  <si>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</si>
  <si>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</si>
  <si>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</si>
  <si>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</si>
  <si>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</si>
  <si>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</si>
  <si>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</si>
  <si>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</si>
  <si>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</si>
  <si>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</si>
  <si>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</si>
  <si>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</si>
  <si>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</si>
  <si>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</si>
  <si>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</si>
  <si>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</si>
  <si>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</si>
  <si>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</si>
  <si>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</si>
  <si>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</si>
  <si>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</si>
  <si>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</si>
  <si>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</si>
  <si>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</si>
  <si>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</si>
  <si>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</si>
  <si>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</si>
  <si>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</si>
  <si>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</si>
  <si>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</si>
  <si>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</si>
  <si>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</si>
  <si>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</si>
  <si>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</si>
  <si>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</si>
  <si>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</si>
  <si>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</si>
  <si>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</si>
  <si>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</si>
  <si>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</si>
  <si>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</si>
  <si>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</si>
  <si>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</si>
  <si>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</si>
  <si>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</si>
  <si>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</si>
  <si>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</si>
  <si>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</si>
  <si>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</si>
  <si>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</si>
  <si>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</si>
  <si>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</si>
  <si>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</si>
  <si>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</si>
  <si>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</si>
  <si>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</si>
  <si>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</si>
  <si>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</si>
  <si>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</si>
  <si>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</si>
  <si>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</si>
  <si>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</si>
  <si>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</si>
  <si>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</si>
  <si>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</si>
  <si>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</si>
  <si>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</si>
  <si>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</si>
  <si>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</si>
  <si>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</si>
  <si>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</si>
  <si>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</si>
  <si>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</si>
  <si>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</si>
  <si>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</si>
  <si>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</si>
  <si>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</si>
  <si>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</si>
  <si>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</si>
  <si>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</si>
  <si>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</si>
  <si>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</si>
  <si>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</si>
  <si>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</si>
  <si>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</si>
  <si>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</si>
  <si>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</si>
  <si>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</si>
  <si>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</si>
  <si>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</si>
  <si>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</si>
  <si>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</si>
  <si>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</si>
  <si>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</si>
  <si>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</si>
  <si>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</si>
  <si>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</si>
  <si>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</si>
  <si>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</si>
  <si>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</si>
  <si>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</si>
  <si>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</si>
  <si>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</si>
  <si>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</si>
  <si>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</si>
  <si>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</si>
  <si>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</si>
  <si>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</si>
  <si>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</si>
  <si>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</si>
  <si>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</si>
  <si>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</si>
  <si>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</si>
  <si>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</si>
  <si>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</si>
  <si>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</si>
  <si>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</si>
  <si>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</si>
  <si>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</si>
  <si>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</si>
  <si>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</si>
  <si>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</si>
  <si>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</si>
  <si>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</si>
  <si>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</si>
  <si>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</si>
  <si>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</si>
  <si>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</si>
  <si>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</si>
  <si>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</si>
  <si>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</si>
  <si>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</si>
  <si>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</si>
  <si>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</si>
  <si>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</si>
  <si>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</si>
  <si>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</si>
  <si>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</si>
  <si>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</si>
  <si>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</si>
  <si>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</si>
  <si>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</si>
  <si>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</si>
  <si>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</si>
  <si>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</si>
  <si>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</si>
  <si>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</si>
  <si>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</si>
  <si>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</si>
  <si>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</si>
  <si>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</si>
  <si>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</si>
  <si>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</si>
  <si>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</si>
  <si>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</si>
  <si>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</si>
  <si>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</si>
  <si>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</si>
  <si>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</si>
  <si>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</si>
  <si>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</si>
  <si>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</si>
  <si>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</si>
  <si>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</si>
  <si>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</si>
  <si>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</si>
  <si>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</si>
  <si>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</si>
  <si>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</si>
  <si>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</si>
  <si>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</si>
  <si>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</si>
  <si>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</si>
  <si>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</si>
  <si>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</si>
  <si>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</si>
  <si>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</si>
  <si>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</si>
  <si>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</si>
  <si>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</si>
  <si>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</si>
  <si>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</si>
  <si>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</si>
  <si>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</si>
  <si>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</si>
  <si>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</si>
  <si>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</si>
  <si>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</si>
  <si>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</si>
  <si>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</si>
  <si>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</si>
  <si>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</si>
  <si>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</si>
  <si>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</si>
  <si>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</si>
  <si>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</si>
  <si>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</si>
  <si>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</si>
  <si>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</si>
  <si>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</si>
  <si>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</si>
  <si>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</si>
  <si>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</si>
  <si>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</si>
  <si>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</si>
  <si>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</si>
  <si>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</si>
  <si>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</si>
  <si>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</si>
  <si>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</si>
  <si>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</si>
  <si>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</si>
  <si>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</si>
  <si>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</si>
  <si>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</si>
  <si>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</si>
  <si>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</si>
  <si>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</si>
  <si>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</si>
  <si>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</si>
  <si>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</si>
  <si>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</si>
  <si>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</si>
  <si>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</si>
  <si>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</si>
  <si>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</si>
  <si>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</si>
  <si>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</si>
  <si>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</si>
  <si>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</si>
  <si>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</si>
  <si>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</si>
  <si>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</si>
  <si>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</si>
  <si>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</si>
  <si>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</si>
  <si>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</si>
  <si>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</si>
  <si>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</si>
  <si>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</si>
  <si>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</si>
  <si>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</si>
  <si>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</si>
  <si>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</si>
  <si>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</si>
  <si>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</si>
  <si>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</si>
  <si>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</si>
  <si>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</si>
  <si>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</si>
  <si>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</si>
  <si>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</si>
  <si>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</si>
  <si>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</si>
  <si>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</si>
  <si>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</si>
  <si>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</si>
  <si>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</si>
  <si>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</si>
  <si>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</si>
  <si>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</si>
  <si>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</si>
  <si>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</si>
  <si>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</si>
  <si>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</si>
  <si>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</si>
  <si>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</si>
  <si>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</si>
  <si>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</si>
  <si>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</si>
  <si>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</si>
  <si>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</si>
  <si>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</si>
  <si>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</si>
  <si>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</si>
  <si>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</si>
  <si>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</si>
  <si>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</si>
  <si>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</si>
  <si>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</si>
  <si>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</si>
  <si>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</si>
  <si>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</si>
  <si>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</si>
  <si>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</si>
  <si>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</si>
  <si>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</si>
  <si>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</si>
  <si>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</si>
  <si>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</si>
  <si>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</si>
  <si>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</si>
  <si>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</si>
  <si>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</si>
  <si>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</si>
  <si>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</si>
  <si>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</si>
  <si>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</si>
  <si>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</si>
  <si>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</si>
  <si>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</si>
  <si>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</si>
  <si>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</si>
  <si>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</si>
  <si>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</si>
  <si>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</si>
  <si>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</si>
  <si>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</si>
  <si>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</si>
  <si>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</si>
  <si>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</si>
  <si>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</si>
  <si>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</si>
  <si>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</si>
  <si>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</si>
  <si>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</si>
  <si>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</si>
  <si>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</si>
  <si>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</si>
  <si>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</si>
  <si>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</si>
  <si>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</si>
  <si>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</si>
  <si>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</si>
  <si>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</si>
  <si>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</si>
  <si>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</si>
  <si>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</si>
  <si>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</si>
  <si>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</si>
  <si>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</si>
  <si>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</si>
  <si>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</si>
  <si>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</si>
  <si>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</si>
  <si>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</si>
  <si>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</si>
  <si>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</si>
  <si>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</si>
  <si>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</si>
  <si>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</si>
  <si>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</si>
  <si>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</si>
  <si>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</si>
  <si>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</si>
  <si>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</si>
  <si>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</si>
  <si>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</si>
  <si>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</si>
  <si>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</si>
  <si>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</si>
  <si>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</si>
  <si>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</si>
  <si>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</si>
  <si>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</si>
  <si>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</si>
  <si>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</si>
  <si>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</si>
  <si>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</si>
  <si>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</si>
  <si>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</si>
  <si>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</si>
  <si>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</si>
  <si>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</si>
  <si>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</si>
  <si>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</si>
  <si>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</si>
  <si>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</si>
  <si>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</si>
  <si>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</si>
  <si>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</si>
  <si>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</si>
  <si>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</si>
  <si>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</si>
  <si>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</si>
  <si>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</si>
  <si>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</si>
  <si>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</si>
  <si>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</si>
  <si>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</si>
  <si>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</si>
  <si>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</si>
  <si>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</si>
  <si>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</si>
  <si>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</si>
  <si>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</si>
  <si>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</si>
  <si>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</si>
  <si>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</si>
  <si>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</si>
  <si>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</si>
  <si>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</si>
  <si>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</si>
  <si>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</si>
  <si>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</si>
  <si>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</si>
  <si>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</si>
  <si>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</si>
  <si>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</si>
  <si>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</si>
  <si>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</si>
  <si>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</si>
  <si>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</si>
  <si>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</si>
  <si>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</si>
  <si>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</si>
  <si>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</si>
  <si>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</si>
  <si>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</si>
  <si>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</si>
  <si>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</si>
  <si>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</si>
  <si>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</si>
  <si>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</si>
  <si>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</si>
  <si>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</si>
  <si>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</si>
  <si>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</si>
  <si>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</si>
  <si>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</si>
  <si>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</si>
  <si>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</si>
  <si>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</si>
  <si>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</si>
  <si>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</si>
  <si>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</si>
  <si>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</si>
  <si>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</si>
  <si>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</si>
  <si>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</si>
  <si>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</si>
  <si>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</si>
  <si>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</si>
  <si>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</si>
  <si>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</si>
  <si>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</si>
  <si>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</si>
  <si>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</si>
  <si>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</si>
  <si>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</si>
  <si>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</si>
  <si>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</si>
  <si>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</si>
  <si>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</si>
  <si>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</si>
  <si>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</si>
  <si>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</si>
  <si>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</si>
  <si>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</si>
  <si>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</si>
  <si>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</si>
  <si>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</si>
  <si>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</si>
  <si>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</si>
  <si>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</si>
  <si>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</si>
  <si>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</si>
  <si>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</si>
  <si>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</si>
  <si>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</si>
  <si>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</si>
  <si>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</si>
  <si>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</si>
  <si>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</si>
  <si>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</si>
  <si>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</si>
  <si>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</si>
  <si>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</si>
  <si>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</si>
  <si>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</si>
  <si>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</si>
  <si>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</si>
  <si>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</si>
  <si>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</si>
  <si>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</si>
  <si>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</si>
  <si>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</si>
  <si>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</si>
  <si>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</si>
  <si>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</si>
  <si>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</si>
  <si>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</si>
  <si>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</si>
  <si>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</si>
  <si>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</si>
  <si>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</si>
  <si>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</si>
  <si>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</si>
  <si>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</si>
  <si>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</si>
  <si>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</si>
  <si>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</si>
  <si>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</si>
  <si>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</si>
  <si>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</si>
  <si>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</si>
  <si>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</si>
  <si>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</si>
  <si>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</si>
  <si>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</si>
  <si>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</si>
  <si>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</si>
  <si>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</si>
  <si>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</si>
  <si>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</si>
  <si>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</si>
  <si>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</si>
  <si>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</si>
  <si>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</si>
  <si>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</si>
  <si>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</si>
  <si>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</si>
  <si>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</si>
  <si>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</si>
  <si>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</si>
  <si>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</si>
  <si>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</si>
  <si>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</si>
  <si>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</si>
  <si>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</si>
  <si>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</si>
  <si>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</si>
  <si>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</si>
  <si>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</si>
  <si>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</si>
  <si>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</si>
  <si>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</si>
  <si>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</si>
  <si>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</si>
  <si>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</si>
  <si>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</si>
  <si>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</si>
  <si>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</si>
  <si>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</si>
  <si>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</si>
  <si>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</si>
  <si>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</si>
  <si>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</si>
  <si>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</si>
  <si>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</si>
  <si>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</si>
  <si>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</si>
  <si>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</si>
  <si>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</si>
  <si>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</si>
  <si>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</si>
  <si>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</si>
  <si>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</si>
  <si>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</si>
  <si>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</si>
  <si>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</si>
  <si>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</si>
  <si>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</si>
  <si>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</si>
  <si>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</si>
  <si>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</si>
  <si>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</si>
  <si>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</si>
  <si>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</si>
  <si>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</si>
  <si>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</si>
  <si>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</si>
  <si>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</si>
  <si>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</si>
  <si>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</si>
  <si>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</si>
  <si>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</si>
  <si>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</si>
  <si>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</si>
  <si>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</si>
  <si>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</si>
  <si>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</si>
  <si>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</si>
  <si>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</si>
  <si>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</si>
  <si>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</si>
  <si>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</si>
  <si>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</si>
  <si>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</si>
  <si>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</si>
  <si>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</si>
  <si>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</si>
  <si>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</si>
  <si>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</si>
  <si>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</si>
  <si>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</si>
  <si>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</si>
  <si>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</si>
  <si>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</si>
  <si>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</si>
  <si>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</si>
  <si>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</si>
  <si>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</si>
  <si>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</si>
  <si>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</si>
  <si>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</si>
  <si>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</si>
  <si>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</si>
  <si>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</si>
  <si>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</si>
  <si>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</si>
  <si>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</si>
  <si>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</si>
  <si>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</si>
  <si>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</si>
  <si>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</si>
  <si>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</si>
  <si>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</si>
  <si>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</si>
  <si>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</si>
  <si>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</si>
  <si>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</si>
  <si>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</si>
  <si>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41</t>
  </si>
  <si>
    <t>Instituto Colombiano de Bienestar Familiar</t>
  </si>
  <si>
    <t>Prestar los servicios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</si>
  <si>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1768 del 30 de octubre 2015</t>
  </si>
  <si>
    <t>DANIEL MARTINEZ PEDROZO</t>
  </si>
  <si>
    <t>CARRERA 46 # 76-230 LOCAL 6</t>
  </si>
  <si>
    <t>3045156-3004110403</t>
  </si>
  <si>
    <t>coagrosocial@hotmail.com</t>
  </si>
  <si>
    <t>Calle 81 # 41-90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</si>
  <si>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</si>
  <si>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059</t>
  </si>
  <si>
    <t>265</t>
  </si>
  <si>
    <t>Atender la primera infancia en el marco de la estrategia " De cero a siempre" , de conformidad con las directrices, lineamientos y parámetros establecidos por el ICBF, así como regular las realciones entre las partes derivadas de la entrega de aportes del ICBFa el Contratista, para que este asuma con su personal y bajo su exclusiva responsabilidad dicha atención.</t>
  </si>
  <si>
    <t>080004542020</t>
  </si>
  <si>
    <t>193</t>
  </si>
  <si>
    <t>PRESTAR LOS SERVICIOS DE EDUCACIÓN INICIAL EN EL MARCO DE LA ATENCIÓN INTEGRAL EN DESARROLLO INFANTIL EN MEDIO FAMILIAR-DIMF,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</si>
  <si>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2021-8-10000155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</si>
</sst>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3" formatCode="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calculatedColumnFormula>+IF(L49="No",1,IF(L49="Si","Ingrese %",""))</calculatedColumnFormula>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41"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8-1000015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C187" zoomScale="86" zoomScaleNormal="82" zoomScaleSheetLayoutView="40" zoomScalePageLayoutView="86" workbookViewId="0">
      <selection activeCell="L170" sqref="L17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0" t="s">
        <v>2651</v>
      </c>
      <c r="B6" s="211"/>
      <c r="C6" s="211"/>
      <c r="D6" s="211"/>
      <c r="E6" s="211"/>
      <c r="F6" s="211"/>
      <c r="G6" s="211"/>
      <c r="H6" s="211"/>
      <c r="I6" s="211"/>
      <c r="J6" s="211"/>
      <c r="K6" s="211"/>
      <c r="L6" s="211"/>
      <c r="M6" s="211"/>
      <c r="N6" s="211"/>
      <c r="O6" s="212"/>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4"/>
      <c r="F8" s="254"/>
      <c r="G8" s="254"/>
      <c r="H8" s="253"/>
      <c r="I8" s="253"/>
      <c r="J8" s="54"/>
      <c r="K8" s="56"/>
      <c r="L8" s="41"/>
      <c r="M8" s="41"/>
      <c r="N8" s="41"/>
      <c r="O8" s="48"/>
    </row>
    <row r="9" spans="1:20" ht="30.75" customHeight="1" x14ac:dyDescent="0.25">
      <c r="A9" s="47"/>
      <c r="B9" s="55"/>
      <c r="C9" s="53"/>
      <c r="D9" s="53"/>
      <c r="E9" s="254"/>
      <c r="F9" s="254"/>
      <c r="G9" s="254"/>
      <c r="H9" s="253"/>
      <c r="I9" s="253"/>
      <c r="J9" s="54"/>
      <c r="K9" s="56"/>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2736</v>
      </c>
      <c r="D15" s="38"/>
      <c r="E15" s="38"/>
      <c r="F15" s="5"/>
      <c r="G15" s="35" t="s">
        <v>1174</v>
      </c>
      <c r="H15" s="81" t="s">
        <v>166</v>
      </c>
      <c r="I15" s="35" t="s">
        <v>2637</v>
      </c>
      <c r="J15" s="81" t="s">
        <v>2639</v>
      </c>
      <c r="L15" s="247" t="s">
        <v>10</v>
      </c>
      <c r="M15" s="247"/>
      <c r="N15" s="85" t="str">
        <f>+IF(J15="Plural","Ingrese %","N/A")</f>
        <v>N/A</v>
      </c>
      <c r="O15" s="8"/>
      <c r="Q15" s="58" t="str">
        <f>C15</f>
        <v>2021-8-10000155</v>
      </c>
      <c r="R15" s="58" t="str">
        <f>H15</f>
        <v>ATLÁNTICO</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0" t="s">
        <v>23</v>
      </c>
      <c r="B17" s="211"/>
      <c r="C17" s="211"/>
      <c r="D17" s="211"/>
      <c r="E17" s="211"/>
      <c r="F17" s="211"/>
      <c r="G17" s="211"/>
      <c r="H17" s="210" t="s">
        <v>14</v>
      </c>
      <c r="I17" s="211"/>
      <c r="J17" s="211"/>
      <c r="K17" s="211"/>
      <c r="L17" s="211"/>
      <c r="M17" s="211"/>
      <c r="N17" s="211"/>
      <c r="O17" s="212"/>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8" t="s">
        <v>2652</v>
      </c>
      <c r="I19" s="65" t="s">
        <v>13</v>
      </c>
      <c r="J19" s="66" t="s">
        <v>12</v>
      </c>
      <c r="K19" s="66" t="s">
        <v>2621</v>
      </c>
      <c r="L19" s="66" t="s">
        <v>1164</v>
      </c>
      <c r="M19" s="66" t="s">
        <v>1165</v>
      </c>
      <c r="N19" s="67" t="s">
        <v>2622</v>
      </c>
      <c r="O19" s="8"/>
      <c r="Q19" s="58">
        <f t="array" ref="Q19">Tabla31[NIT:]</f>
        <v>802010694</v>
      </c>
      <c r="R19" s="58" t="str">
        <f>B38</f>
        <v>CORPORACION AGROSOCIAL</v>
      </c>
    </row>
    <row r="20" spans="1:18" ht="30" customHeight="1" x14ac:dyDescent="0.25">
      <c r="A20" s="9"/>
      <c r="B20" s="136">
        <v>802010694</v>
      </c>
      <c r="C20" s="5"/>
      <c r="D20" s="115"/>
      <c r="E20" s="5"/>
      <c r="F20" s="5"/>
      <c r="G20" s="5"/>
      <c r="H20" s="258"/>
      <c r="I20" s="82" t="s">
        <v>166</v>
      </c>
      <c r="J20" s="82" t="s">
        <v>182</v>
      </c>
      <c r="K20" s="83">
        <v>804546450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+(M21-L21)/30</f>
        <v>0</v>
      </c>
      <c r="O21" s="8"/>
    </row>
    <row r="22" spans="1:18" ht="30" customHeight="1" outlineLevel="1" x14ac:dyDescent="0.25">
      <c r="A22" s="9"/>
      <c r="B22" s="102"/>
      <c r="C22" s="5"/>
      <c r="D22" s="5"/>
      <c r="E22" s="5"/>
      <c r="F22" s="5"/>
      <c r="G22" s="5"/>
      <c r="H22" s="101"/>
      <c r="I22" s="82"/>
      <c r="J22" s="82"/>
      <c r="K22" s="83"/>
      <c r="L22" s="84"/>
      <c r="M22" s="84"/>
      <c r="N22" s="140">
        <f t="shared" ref="N22:N33" si="0">+(M22-L22)/30</f>
        <v>0</v>
      </c>
      <c r="O22" s="8"/>
    </row>
    <row r="23" spans="1:18" ht="30" customHeight="1" outlineLevel="1" x14ac:dyDescent="0.25">
      <c r="A23" s="9"/>
      <c r="B23" s="193"/>
      <c r="C23" s="22"/>
      <c r="D23" s="22"/>
      <c r="E23" s="22"/>
      <c r="F23" s="5"/>
      <c r="G23" s="5"/>
      <c r="H23" s="101"/>
      <c r="I23" s="82"/>
      <c r="J23" s="82"/>
      <c r="K23" s="83"/>
      <c r="L23" s="84"/>
      <c r="M23" s="84"/>
      <c r="N23" s="140">
        <f t="shared" si="0"/>
        <v>0</v>
      </c>
      <c r="O23" s="8"/>
    </row>
    <row r="24" spans="1:18" ht="30" customHeight="1" outlineLevel="1" x14ac:dyDescent="0.25">
      <c r="A24" s="9"/>
      <c r="B24" s="193"/>
      <c r="C24" s="22"/>
      <c r="D24" s="22"/>
      <c r="E24" s="22"/>
      <c r="F24" s="5"/>
      <c r="G24" s="5"/>
      <c r="H24" s="101"/>
      <c r="I24" s="82"/>
      <c r="J24" s="82"/>
      <c r="K24" s="83"/>
      <c r="L24" s="84"/>
      <c r="M24" s="84"/>
      <c r="N24" s="140">
        <f t="shared" si="0"/>
        <v>0</v>
      </c>
      <c r="O24" s="8"/>
    </row>
    <row r="25" spans="1:18" ht="30" customHeight="1" outlineLevel="1" x14ac:dyDescent="0.25">
      <c r="A25" s="9"/>
      <c r="B25" s="193"/>
      <c r="C25" s="22"/>
      <c r="D25" s="22"/>
      <c r="E25" s="22"/>
      <c r="F25" s="5"/>
      <c r="G25" s="5"/>
      <c r="H25" s="101"/>
      <c r="I25" s="82"/>
      <c r="J25" s="82"/>
      <c r="K25" s="83"/>
      <c r="L25" s="84"/>
      <c r="M25" s="84"/>
      <c r="N25" s="140">
        <f t="shared" si="0"/>
        <v>0</v>
      </c>
      <c r="O25" s="8"/>
    </row>
    <row r="26" spans="1:18" ht="30" customHeight="1" outlineLevel="1" x14ac:dyDescent="0.25">
      <c r="A26" s="9"/>
      <c r="B26" s="193"/>
      <c r="C26" s="22"/>
      <c r="D26" s="22"/>
      <c r="E26" s="22"/>
      <c r="F26" s="5"/>
      <c r="G26" s="5"/>
      <c r="H26" s="101"/>
      <c r="I26" s="82"/>
      <c r="J26" s="82"/>
      <c r="K26" s="83"/>
      <c r="L26" s="84"/>
      <c r="M26" s="84"/>
      <c r="N26" s="140">
        <f t="shared" si="0"/>
        <v>0</v>
      </c>
      <c r="O26" s="8"/>
    </row>
    <row r="27" spans="1:18" ht="30" customHeight="1" outlineLevel="1" x14ac:dyDescent="0.25">
      <c r="A27" s="9"/>
      <c r="B27" s="193"/>
      <c r="C27" s="22"/>
      <c r="D27" s="22"/>
      <c r="E27" s="22"/>
      <c r="F27" s="5"/>
      <c r="G27" s="5"/>
      <c r="H27" s="101"/>
      <c r="I27" s="82"/>
      <c r="J27" s="82"/>
      <c r="K27" s="83"/>
      <c r="L27" s="84"/>
      <c r="M27" s="84"/>
      <c r="N27" s="140">
        <f t="shared" si="0"/>
        <v>0</v>
      </c>
      <c r="O27" s="8"/>
    </row>
    <row r="28" spans="1:18" ht="30" customHeight="1" outlineLevel="1" x14ac:dyDescent="0.25">
      <c r="A28" s="9"/>
      <c r="B28" s="193"/>
      <c r="C28" s="22"/>
      <c r="D28" s="22"/>
      <c r="E28" s="22"/>
      <c r="F28" s="5"/>
      <c r="G28" s="5"/>
      <c r="H28" s="101"/>
      <c r="I28" s="82"/>
      <c r="J28" s="82"/>
      <c r="K28" s="83"/>
      <c r="L28" s="84"/>
      <c r="M28" s="84"/>
      <c r="N28" s="140">
        <f t="shared" si="0"/>
        <v>0</v>
      </c>
      <c r="O28" s="8"/>
    </row>
    <row r="29" spans="1:18" ht="30" customHeight="1" outlineLevel="1" x14ac:dyDescent="0.25">
      <c r="A29" s="9"/>
      <c r="B29" s="102"/>
      <c r="C29" s="5"/>
      <c r="D29" s="5"/>
      <c r="E29" s="5"/>
      <c r="F29" s="5"/>
      <c r="G29" s="5"/>
      <c r="H29" s="101"/>
      <c r="I29" s="82"/>
      <c r="J29" s="82"/>
      <c r="K29" s="83"/>
      <c r="L29" s="84"/>
      <c r="M29" s="84"/>
      <c r="N29" s="140">
        <f t="shared" si="0"/>
        <v>0</v>
      </c>
      <c r="O29" s="8"/>
    </row>
    <row r="30" spans="1:18" ht="30" customHeight="1" outlineLevel="1" x14ac:dyDescent="0.25">
      <c r="A30" s="9"/>
      <c r="B30" s="102"/>
      <c r="C30" s="5"/>
      <c r="D30" s="5"/>
      <c r="E30" s="5"/>
      <c r="F30" s="5"/>
      <c r="G30" s="5"/>
      <c r="H30" s="101"/>
      <c r="I30" s="82"/>
      <c r="J30" s="82"/>
      <c r="K30" s="83"/>
      <c r="L30" s="84"/>
      <c r="M30" s="84"/>
      <c r="N30" s="140">
        <f t="shared" si="0"/>
        <v>0</v>
      </c>
      <c r="O30" s="8"/>
    </row>
    <row r="31" spans="1:18" ht="30" customHeight="1" outlineLevel="1" x14ac:dyDescent="0.25">
      <c r="A31" s="9"/>
      <c r="B31" s="102"/>
      <c r="C31" s="5"/>
      <c r="D31" s="5"/>
      <c r="E31" s="5"/>
      <c r="F31" s="5"/>
      <c r="G31" s="5"/>
      <c r="H31" s="101"/>
      <c r="I31" s="82"/>
      <c r="J31" s="82"/>
      <c r="K31" s="83"/>
      <c r="L31" s="84"/>
      <c r="M31" s="84"/>
      <c r="N31" s="140">
        <f t="shared" si="0"/>
        <v>0</v>
      </c>
      <c r="O31" s="8"/>
    </row>
    <row r="32" spans="1:18" ht="30" customHeight="1" outlineLevel="1" x14ac:dyDescent="0.25">
      <c r="A32" s="9"/>
      <c r="B32" s="102"/>
      <c r="C32" s="5"/>
      <c r="D32" s="5"/>
      <c r="E32" s="5"/>
      <c r="F32" s="5"/>
      <c r="G32" s="5"/>
      <c r="H32" s="101"/>
      <c r="I32" s="82"/>
      <c r="J32" s="82"/>
      <c r="K32" s="83"/>
      <c r="L32" s="84"/>
      <c r="M32" s="84"/>
      <c r="N32" s="140">
        <f t="shared" si="0"/>
        <v>0</v>
      </c>
      <c r="O32" s="8"/>
    </row>
    <row r="33" spans="1:16" ht="30" customHeight="1" outlineLevel="1" x14ac:dyDescent="0.25">
      <c r="A33" s="9"/>
      <c r="B33" s="102"/>
      <c r="C33" s="5"/>
      <c r="D33" s="5"/>
      <c r="E33" s="5"/>
      <c r="F33" s="5"/>
      <c r="G33" s="5"/>
      <c r="H33" s="101"/>
      <c r="I33" s="82"/>
      <c r="J33" s="82"/>
      <c r="K33" s="83"/>
      <c r="L33" s="84"/>
      <c r="M33" s="84"/>
      <c r="N33" s="140">
        <f t="shared" si="0"/>
        <v>0</v>
      </c>
      <c r="O33" s="8"/>
    </row>
    <row r="34" spans="1:16" ht="30" customHeight="1" outlineLevel="1" x14ac:dyDescent="0.25">
      <c r="A34" s="9"/>
      <c r="B34" s="102"/>
      <c r="C34" s="5"/>
      <c r="D34" s="5"/>
      <c r="E34" s="5"/>
      <c r="F34" s="5"/>
      <c r="G34" s="5"/>
      <c r="H34" s="101"/>
      <c r="I34" s="82"/>
      <c r="J34" s="82"/>
      <c r="K34" s="83"/>
      <c r="L34" s="84"/>
      <c r="M34" s="84"/>
      <c r="N34" s="140">
        <f>+(M34-L34)/30</f>
        <v>0</v>
      </c>
      <c r="O34" s="8"/>
    </row>
    <row r="35" spans="1:16" ht="30" customHeight="1" outlineLevel="1" x14ac:dyDescent="0.25">
      <c r="A35" s="9"/>
      <c r="B35" s="102"/>
      <c r="C35" s="5"/>
      <c r="D35" s="5"/>
      <c r="E35" s="5"/>
      <c r="F35" s="5"/>
      <c r="G35" s="5"/>
      <c r="H35" s="101"/>
      <c r="I35" s="82"/>
      <c r="J35" s="82"/>
      <c r="K35" s="83"/>
      <c r="L35" s="84"/>
      <c r="M35" s="84"/>
      <c r="N35" s="140">
        <f>+(M35-L35)/30</f>
        <v>0</v>
      </c>
      <c r="O35" s="8"/>
    </row>
    <row r="36" spans="1:16" x14ac:dyDescent="0.25">
      <c r="A36" s="9"/>
      <c r="B36" s="5"/>
      <c r="C36" s="5"/>
      <c r="D36" s="5"/>
      <c r="E36" s="5"/>
      <c r="F36" s="5"/>
      <c r="G36" s="5"/>
      <c r="H36" s="9"/>
      <c r="I36" s="5"/>
      <c r="J36" s="5"/>
      <c r="K36" s="5"/>
      <c r="L36" s="5"/>
      <c r="M36" s="5"/>
      <c r="N36" s="5"/>
      <c r="O36" s="8"/>
    </row>
    <row r="37" spans="1:16" x14ac:dyDescent="0.25">
      <c r="A37" s="9"/>
      <c r="B37" s="230" t="s">
        <v>3</v>
      </c>
      <c r="C37" s="230"/>
      <c r="D37" s="230"/>
      <c r="E37" s="230"/>
      <c r="F37" s="230"/>
      <c r="G37" s="5"/>
      <c r="H37" s="250" t="s">
        <v>4</v>
      </c>
      <c r="I37" s="251"/>
      <c r="J37" s="251"/>
      <c r="K37" s="251"/>
      <c r="L37" s="251"/>
      <c r="M37" s="251"/>
      <c r="N37" s="251"/>
      <c r="O37" s="252"/>
    </row>
    <row r="38" spans="1:16" ht="21" customHeight="1" x14ac:dyDescent="0.25">
      <c r="A38" s="9"/>
      <c r="B38" s="248" t="str">
        <f>VLOOKUP(B20,EAS!A2:B1439,2,0)</f>
        <v>CORPORACION AGROSOCIAL</v>
      </c>
      <c r="C38" s="248"/>
      <c r="D38" s="248"/>
      <c r="E38" s="248"/>
      <c r="F38" s="248"/>
      <c r="G38" s="5"/>
      <c r="H38" s="255" t="s">
        <v>2729</v>
      </c>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0" t="s">
        <v>5</v>
      </c>
      <c r="B42" s="211"/>
      <c r="C42" s="211"/>
      <c r="D42" s="211"/>
      <c r="E42" s="211"/>
      <c r="F42" s="211"/>
      <c r="G42" s="211"/>
      <c r="H42" s="211"/>
      <c r="I42" s="211"/>
      <c r="J42" s="211"/>
      <c r="K42" s="211"/>
      <c r="L42" s="211"/>
      <c r="M42" s="211"/>
      <c r="N42" s="211"/>
      <c r="O42" s="212"/>
      <c r="P42" s="119"/>
    </row>
    <row r="43" spans="1:16" ht="8.25" customHeight="1" thickBot="1" x14ac:dyDescent="0.3"/>
    <row r="44" spans="1:16" s="19" customFormat="1" ht="31.5" customHeight="1" thickBot="1" x14ac:dyDescent="0.3">
      <c r="A44" s="238" t="s">
        <v>6</v>
      </c>
      <c r="B44" s="239"/>
      <c r="C44" s="239"/>
      <c r="D44" s="239"/>
      <c r="E44" s="239"/>
      <c r="F44" s="239"/>
      <c r="G44" s="239"/>
      <c r="H44" s="239"/>
      <c r="I44" s="239"/>
      <c r="J44" s="239"/>
      <c r="K44" s="239"/>
      <c r="L44" s="239"/>
      <c r="M44" s="239"/>
      <c r="N44" s="239"/>
      <c r="O44" s="240"/>
      <c r="P44" s="1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2721</v>
      </c>
      <c r="C49" s="87" t="s">
        <v>34</v>
      </c>
      <c r="D49" s="82" t="s">
        <v>2730</v>
      </c>
      <c r="E49" s="88">
        <v>42027</v>
      </c>
      <c r="F49" s="88">
        <v>42369</v>
      </c>
      <c r="G49" s="117">
        <f>IF(AND(E49&lt;&gt;"",F49&lt;&gt;""),((F49-E49)/30),"")</f>
        <v>11.4</v>
      </c>
      <c r="H49" s="86" t="s">
        <v>2732</v>
      </c>
      <c r="I49" s="82" t="s">
        <v>166</v>
      </c>
      <c r="J49" s="82" t="s">
        <v>182</v>
      </c>
      <c r="K49" s="89">
        <v>315845377</v>
      </c>
      <c r="L49" s="87" t="s">
        <v>29</v>
      </c>
      <c r="M49" s="90">
        <v>0.8</v>
      </c>
      <c r="N49" s="87" t="s">
        <v>30</v>
      </c>
      <c r="O49" s="87" t="s">
        <v>1151</v>
      </c>
      <c r="P49" s="121"/>
    </row>
    <row r="50" spans="1:16" s="6" customFormat="1" ht="24.75" customHeight="1" x14ac:dyDescent="0.25">
      <c r="A50" s="59">
        <v>2</v>
      </c>
      <c r="B50" s="86" t="s">
        <v>2721</v>
      </c>
      <c r="C50" s="87" t="s">
        <v>34</v>
      </c>
      <c r="D50" s="82" t="s">
        <v>2731</v>
      </c>
      <c r="E50" s="88">
        <v>41852</v>
      </c>
      <c r="F50" s="88">
        <v>42004</v>
      </c>
      <c r="G50" s="117">
        <f>IF(AND(E50&lt;&gt;"",F50&lt;&gt;""),((F50-E50)/30),"")</f>
        <v>5.0666666666666664</v>
      </c>
      <c r="H50" s="86" t="s">
        <v>2732</v>
      </c>
      <c r="I50" s="82" t="s">
        <v>166</v>
      </c>
      <c r="J50" s="82" t="s">
        <v>182</v>
      </c>
      <c r="K50" s="89">
        <v>107896792</v>
      </c>
      <c r="L50" s="87" t="s">
        <v>29</v>
      </c>
      <c r="M50" s="90">
        <v>0.8</v>
      </c>
      <c r="N50" s="87" t="s">
        <v>30</v>
      </c>
      <c r="O50" s="87" t="s">
        <v>1151</v>
      </c>
      <c r="P50" s="121"/>
    </row>
    <row r="51" spans="1:16" s="6" customFormat="1" ht="24.75" customHeight="1" x14ac:dyDescent="0.25">
      <c r="A51" s="59">
        <v>3</v>
      </c>
      <c r="B51" s="86"/>
      <c r="C51" s="87"/>
      <c r="D51" s="82"/>
      <c r="E51" s="88"/>
      <c r="F51" s="88"/>
      <c r="G51" s="117" t="str">
        <f>IF(AND(E51&lt;&gt;"",F51&lt;&gt;""),((F51-E51)/30),"")</f>
        <v/>
      </c>
      <c r="H51" s="86"/>
      <c r="I51" s="82"/>
      <c r="J51" s="82"/>
      <c r="K51" s="89"/>
      <c r="L51" s="87"/>
      <c r="M51" s="90"/>
      <c r="N51" s="87"/>
      <c r="O51" s="87"/>
      <c r="P51" s="121"/>
    </row>
    <row r="52" spans="1:16" s="6" customFormat="1" ht="24.75" customHeight="1" outlineLevel="1" x14ac:dyDescent="0.25">
      <c r="A52" s="59">
        <v>4</v>
      </c>
      <c r="B52" s="86"/>
      <c r="C52" s="87"/>
      <c r="D52" s="82"/>
      <c r="E52" s="88"/>
      <c r="F52" s="88"/>
      <c r="G52" s="117" t="str">
        <f t="shared" ref="G52:G93" si="1">IF(AND(E52&lt;&gt;"",F52&lt;&gt;""),((F52-E52)/30),"")</f>
        <v/>
      </c>
      <c r="H52" s="86"/>
      <c r="I52" s="82"/>
      <c r="J52" s="82"/>
      <c r="K52" s="89"/>
      <c r="L52" s="87"/>
      <c r="M52" s="90"/>
      <c r="N52" s="87"/>
      <c r="O52" s="87"/>
      <c r="P52" s="121"/>
    </row>
    <row r="53" spans="1:16" s="7" customFormat="1" ht="24.75" customHeight="1" outlineLevel="1" x14ac:dyDescent="0.25">
      <c r="A53" s="60">
        <v>5</v>
      </c>
      <c r="B53" s="86"/>
      <c r="C53" s="87"/>
      <c r="D53" s="82"/>
      <c r="E53" s="88"/>
      <c r="F53" s="88"/>
      <c r="G53" s="117" t="str">
        <f t="shared" si="1"/>
        <v/>
      </c>
      <c r="H53" s="139"/>
      <c r="I53" s="82"/>
      <c r="J53" s="82"/>
      <c r="K53" s="89"/>
      <c r="L53" s="87"/>
      <c r="M53" s="90" t="str">
        <f t="shared" ref="M53:M93" si="2">+IF(L53="No",1,IF(L53="Si","Ingrese %",""))</f>
        <v/>
      </c>
      <c r="N53" s="87"/>
      <c r="O53" s="87"/>
      <c r="P53" s="122"/>
    </row>
    <row r="54" spans="1:16" s="7" customFormat="1" ht="24.75" customHeight="1" outlineLevel="1" x14ac:dyDescent="0.25">
      <c r="A54" s="60">
        <v>6</v>
      </c>
      <c r="B54" s="86"/>
      <c r="C54" s="87"/>
      <c r="D54" s="82"/>
      <c r="E54" s="88"/>
      <c r="F54" s="88"/>
      <c r="G54" s="117" t="str">
        <f t="shared" si="1"/>
        <v/>
      </c>
      <c r="H54" s="86"/>
      <c r="I54" s="82"/>
      <c r="J54" s="82"/>
      <c r="K54" s="89"/>
      <c r="L54" s="87"/>
      <c r="M54" s="90" t="str">
        <f t="shared" si="2"/>
        <v/>
      </c>
      <c r="N54" s="87"/>
      <c r="O54" s="87"/>
      <c r="P54" s="122"/>
    </row>
    <row r="55" spans="1:16" s="7" customFormat="1" ht="24.75" customHeight="1" outlineLevel="1" x14ac:dyDescent="0.25">
      <c r="A55" s="60">
        <v>7</v>
      </c>
      <c r="B55" s="86"/>
      <c r="C55" s="87"/>
      <c r="D55" s="82"/>
      <c r="E55" s="88"/>
      <c r="F55" s="88"/>
      <c r="G55" s="117" t="str">
        <f t="shared" si="1"/>
        <v/>
      </c>
      <c r="H55" s="86"/>
      <c r="I55" s="82"/>
      <c r="J55" s="82"/>
      <c r="K55" s="191"/>
      <c r="L55" s="87"/>
      <c r="M55" s="90" t="str">
        <f t="shared" si="2"/>
        <v/>
      </c>
      <c r="N55" s="87"/>
      <c r="O55" s="87"/>
      <c r="P55" s="122"/>
    </row>
    <row r="56" spans="1:16" s="7" customFormat="1" ht="24.75" customHeight="1" outlineLevel="1" x14ac:dyDescent="0.25">
      <c r="A56" s="60">
        <v>8</v>
      </c>
      <c r="B56" s="86"/>
      <c r="C56" s="87"/>
      <c r="D56" s="82"/>
      <c r="E56" s="88"/>
      <c r="F56" s="88"/>
      <c r="G56" s="117" t="str">
        <f t="shared" si="1"/>
        <v/>
      </c>
      <c r="H56" s="86"/>
      <c r="I56" s="82"/>
      <c r="J56" s="82"/>
      <c r="K56" s="191"/>
      <c r="L56" s="87"/>
      <c r="M56" s="90" t="str">
        <f t="shared" si="2"/>
        <v/>
      </c>
      <c r="N56" s="87"/>
      <c r="O56" s="87"/>
      <c r="P56" s="122"/>
    </row>
    <row r="57" spans="1:16" s="7" customFormat="1" ht="24.75" customHeight="1" outlineLevel="1" x14ac:dyDescent="0.25">
      <c r="A57" s="60">
        <v>9</v>
      </c>
      <c r="B57" s="86"/>
      <c r="C57" s="87"/>
      <c r="D57" s="82"/>
      <c r="E57" s="88"/>
      <c r="F57" s="88"/>
      <c r="G57" s="117" t="str">
        <f t="shared" si="1"/>
        <v/>
      </c>
      <c r="H57" s="86"/>
      <c r="I57" s="82"/>
      <c r="J57" s="82"/>
      <c r="K57" s="191"/>
      <c r="L57" s="87"/>
      <c r="M57" s="90" t="str">
        <f t="shared" si="2"/>
        <v/>
      </c>
      <c r="N57" s="87"/>
      <c r="O57" s="87"/>
      <c r="P57" s="122"/>
    </row>
    <row r="58" spans="1:16" s="7" customFormat="1" ht="24.75" customHeight="1" outlineLevel="1" x14ac:dyDescent="0.25">
      <c r="A58" s="60">
        <v>10</v>
      </c>
      <c r="B58" s="86"/>
      <c r="C58" s="87"/>
      <c r="D58" s="82"/>
      <c r="E58" s="82"/>
      <c r="F58" s="82"/>
      <c r="G58" s="117" t="str">
        <f t="shared" si="1"/>
        <v/>
      </c>
      <c r="H58" s="86"/>
      <c r="I58" s="82"/>
      <c r="J58" s="82"/>
      <c r="K58" s="191"/>
      <c r="L58" s="87"/>
      <c r="M58" s="90"/>
      <c r="N58" s="87"/>
      <c r="O58" s="87"/>
      <c r="P58" s="122"/>
    </row>
    <row r="59" spans="1:16" s="7"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c r="P59" s="122"/>
    </row>
    <row r="60" spans="1:16" s="7"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c r="P60" s="122"/>
    </row>
    <row r="61" spans="1:16" s="7" customFormat="1" ht="24.75" customHeight="1" outlineLevel="1" x14ac:dyDescent="0.25">
      <c r="A61" s="60">
        <v>13</v>
      </c>
      <c r="B61" s="86"/>
      <c r="C61" s="87"/>
      <c r="D61" s="82"/>
      <c r="E61" s="82"/>
      <c r="F61" s="82"/>
      <c r="G61" s="117" t="str">
        <f t="shared" si="1"/>
        <v/>
      </c>
      <c r="H61" s="194"/>
      <c r="I61" s="82"/>
      <c r="J61" s="82"/>
      <c r="K61" s="89"/>
      <c r="L61" s="87"/>
      <c r="M61" s="90"/>
      <c r="N61" s="87"/>
      <c r="O61" s="87"/>
      <c r="P61" s="122"/>
    </row>
    <row r="62" spans="1:16" s="7"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c r="P62" s="122"/>
    </row>
    <row r="63" spans="1:16" s="7"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c r="P63" s="122"/>
    </row>
    <row r="64" spans="1:16" s="7"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c r="P64" s="122"/>
    </row>
    <row r="65" spans="1:16" s="7"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c r="P65" s="122"/>
    </row>
    <row r="66" spans="1:16" s="7"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c r="P66" s="122"/>
    </row>
    <row r="67" spans="1:16" s="7"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c r="P67" s="122"/>
    </row>
    <row r="68" spans="1:16" s="7"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c r="P68" s="122"/>
    </row>
    <row r="69" spans="1:16" s="7"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c r="P69" s="122"/>
    </row>
    <row r="70" spans="1:16" s="7"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c r="P70" s="122"/>
    </row>
    <row r="71" spans="1:16" s="7"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c r="P71" s="122"/>
    </row>
    <row r="72" spans="1:16" s="7"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c r="P72" s="122"/>
    </row>
    <row r="73" spans="1:16" s="7"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c r="P73" s="122"/>
    </row>
    <row r="74" spans="1:16" s="7"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c r="P74" s="122"/>
    </row>
    <row r="75" spans="1:16" s="7"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c r="P75" s="122"/>
    </row>
    <row r="76" spans="1:16" s="7"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c r="P76" s="122"/>
    </row>
    <row r="77" spans="1:16" s="7"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c r="P77" s="122"/>
    </row>
    <row r="78" spans="1:16" s="7"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c r="P78" s="122"/>
    </row>
    <row r="79" spans="1:16" s="7"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c r="P79" s="122"/>
    </row>
    <row r="80" spans="1:16" s="7"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c r="P80" s="122"/>
    </row>
    <row r="81" spans="1:16" s="7"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c r="P81" s="122"/>
    </row>
    <row r="82" spans="1:16" s="7"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c r="P82" s="122"/>
    </row>
    <row r="83" spans="1:16" s="7"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c r="P83" s="122"/>
    </row>
    <row r="84" spans="1:16" s="7"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c r="P84" s="122"/>
    </row>
    <row r="85" spans="1:16" s="7"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c r="P85" s="122"/>
    </row>
    <row r="86" spans="1:16" s="7"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c r="P86" s="122"/>
    </row>
    <row r="87" spans="1:16" s="7"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c r="P87" s="122"/>
    </row>
    <row r="88" spans="1:16" s="7"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c r="P88" s="122"/>
    </row>
    <row r="89" spans="1:16" s="7"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c r="P89" s="122"/>
    </row>
    <row r="90" spans="1:16" s="7"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c r="P90" s="122"/>
    </row>
    <row r="91" spans="1:16" s="7"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c r="P91" s="122"/>
    </row>
    <row r="92" spans="1:16" s="7"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c r="P92" s="122"/>
    </row>
    <row r="93" spans="1:16" s="7"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8" t="s">
        <v>2646</v>
      </c>
      <c r="B96" s="239"/>
      <c r="C96" s="239"/>
      <c r="D96" s="239"/>
      <c r="E96" s="239"/>
      <c r="F96" s="239"/>
      <c r="G96" s="239"/>
      <c r="H96" s="239"/>
      <c r="I96" s="239"/>
      <c r="J96" s="239"/>
      <c r="K96" s="239"/>
      <c r="L96" s="239"/>
      <c r="M96" s="239"/>
      <c r="N96" s="239"/>
      <c r="O96" s="240"/>
      <c r="P96" s="119"/>
    </row>
    <row r="97" spans="1:16" ht="15" customHeight="1" x14ac:dyDescent="0.25">
      <c r="A97" s="241" t="s">
        <v>2710</v>
      </c>
      <c r="B97" s="242"/>
      <c r="C97" s="242"/>
      <c r="D97" s="242"/>
      <c r="E97" s="242"/>
      <c r="F97" s="242"/>
      <c r="G97" s="242"/>
      <c r="H97" s="242"/>
      <c r="I97" s="242"/>
      <c r="J97" s="242"/>
      <c r="K97" s="242"/>
      <c r="L97" s="242"/>
      <c r="M97" s="242"/>
      <c r="N97" s="242"/>
      <c r="O97" s="243"/>
    </row>
    <row r="98" spans="1:16" x14ac:dyDescent="0.25">
      <c r="A98" s="244"/>
      <c r="B98" s="245"/>
      <c r="C98" s="245"/>
      <c r="D98" s="245"/>
      <c r="E98" s="245"/>
      <c r="F98" s="245"/>
      <c r="G98" s="245"/>
      <c r="H98" s="245"/>
      <c r="I98" s="245"/>
      <c r="J98" s="245"/>
      <c r="K98" s="245"/>
      <c r="L98" s="245"/>
      <c r="M98" s="245"/>
      <c r="N98" s="245"/>
      <c r="O98" s="246"/>
    </row>
    <row r="99" spans="1:16" s="1" customFormat="1" ht="26.25" customHeight="1" x14ac:dyDescent="0.25">
      <c r="I99" s="224" t="s">
        <v>11</v>
      </c>
      <c r="J99" s="225"/>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2721</v>
      </c>
      <c r="C101" s="87"/>
      <c r="D101" s="82" t="s">
        <v>2733</v>
      </c>
      <c r="E101" s="88">
        <v>44182</v>
      </c>
      <c r="F101" s="88">
        <v>44773</v>
      </c>
      <c r="G101" s="117">
        <f>IF(AND(E101&lt;&gt;"",F101&lt;&gt;""),((F101-E101)/30),"")</f>
        <v>19.7</v>
      </c>
      <c r="H101" s="86" t="s">
        <v>2722</v>
      </c>
      <c r="I101" s="82" t="s">
        <v>166</v>
      </c>
      <c r="J101" s="82" t="s">
        <v>183</v>
      </c>
      <c r="K101" s="91">
        <v>6832326997</v>
      </c>
      <c r="L101" s="192" t="e">
        <f>+IF(AND(K101&gt;0,O101="Ejecución"),(K101/877802)*Tabla28[[#This Row],[% participación]],IF(AND(K101&gt;0,O101&lt;&gt;"Ejecución"),"-",""))</f>
        <v>#VALUE!</v>
      </c>
      <c r="M101" s="87"/>
      <c r="N101" s="90" t="str">
        <f>+IF(M101="No",1,IF(M101="Si","Ingrese %",""))</f>
        <v/>
      </c>
      <c r="O101" s="92" t="s">
        <v>1153</v>
      </c>
      <c r="P101" s="121"/>
    </row>
    <row r="102" spans="1:16" s="6" customFormat="1" ht="24.75" customHeight="1" x14ac:dyDescent="0.25">
      <c r="A102" s="59">
        <v>2</v>
      </c>
      <c r="B102" s="86" t="s">
        <v>2721</v>
      </c>
      <c r="C102" s="87"/>
      <c r="D102" s="82" t="s">
        <v>2734</v>
      </c>
      <c r="E102" s="88">
        <v>43883</v>
      </c>
      <c r="F102" s="88">
        <v>44196</v>
      </c>
      <c r="G102" s="117">
        <f>IF(AND(E102&lt;&gt;"",F102&lt;&gt;""),((F102-E102)/30),"")</f>
        <v>10.433333333333334</v>
      </c>
      <c r="H102" s="86" t="s">
        <v>2735</v>
      </c>
      <c r="I102" s="82" t="s">
        <v>166</v>
      </c>
      <c r="J102" s="82" t="s">
        <v>126</v>
      </c>
      <c r="K102" s="91">
        <v>346469102</v>
      </c>
      <c r="L102" s="192" t="e">
        <f>+IF(AND(K102&gt;0,O102="Ejecución"),(K102/877802)*Tabla28[[#This Row],[% participación]],IF(AND(K102&gt;0,O102&lt;&gt;"Ejecución"),"-",""))</f>
        <v>#VALUE!</v>
      </c>
      <c r="M102" s="87"/>
      <c r="N102" s="90" t="str">
        <f t="shared" ref="N102:N147" si="3">+IF(M102="No",1,IF(M102="Si","Ingrese %",""))</f>
        <v/>
      </c>
      <c r="O102" s="92" t="s">
        <v>1153</v>
      </c>
      <c r="P102" s="121"/>
    </row>
    <row r="103" spans="1:16" s="6" customFormat="1" ht="24.75" customHeight="1" x14ac:dyDescent="0.25">
      <c r="A103" s="59">
        <v>3</v>
      </c>
      <c r="B103" s="86"/>
      <c r="C103" s="87"/>
      <c r="D103" s="82"/>
      <c r="E103" s="88"/>
      <c r="F103" s="88"/>
      <c r="G103" s="117" t="str">
        <f>IF(AND(E103&lt;&gt;"",F103&lt;&gt;""),((F103-E103)/30),"")</f>
        <v/>
      </c>
      <c r="H103" s="86"/>
      <c r="I103" s="82"/>
      <c r="J103" s="82"/>
      <c r="K103" s="91"/>
      <c r="L103" s="192" t="str">
        <f>+IF(AND(K103&gt;0,O103="Ejecución"),(K103/877802)*Tabla28[[#This Row],[% participación]],IF(AND(K103&gt;0,O103&lt;&gt;"Ejecución"),"-",""))</f>
        <v/>
      </c>
      <c r="M103" s="87"/>
      <c r="N103" s="90" t="str">
        <f t="shared" si="3"/>
        <v/>
      </c>
      <c r="O103" s="92"/>
      <c r="P103" s="121"/>
    </row>
    <row r="104" spans="1:16" s="6" customFormat="1" ht="24.75" customHeight="1" outlineLevel="1" x14ac:dyDescent="0.25">
      <c r="A104" s="59">
        <v>4</v>
      </c>
      <c r="B104" s="86"/>
      <c r="C104" s="87"/>
      <c r="D104" s="82"/>
      <c r="E104" s="88"/>
      <c r="F104" s="88"/>
      <c r="G104" s="117" t="str">
        <f t="shared" ref="G104:G146" si="4">IF(AND(E104&lt;&gt;"",F104&lt;&gt;""),((F104-E104)/30),"")</f>
        <v/>
      </c>
      <c r="H104" s="86"/>
      <c r="I104" s="82"/>
      <c r="J104" s="82"/>
      <c r="K104" s="91"/>
      <c r="L104" s="192" t="str">
        <f>+IF(AND(K104&gt;0,O104="Ejecución"),(K104/877802)*Tabla28[[#This Row],[% participación]],IF(AND(K104&gt;0,O104&lt;&gt;"Ejecución"),"-",""))</f>
        <v/>
      </c>
      <c r="M104" s="87"/>
      <c r="N104" s="90" t="str">
        <f t="shared" si="3"/>
        <v/>
      </c>
      <c r="O104" s="92"/>
      <c r="P104" s="121"/>
    </row>
    <row r="105" spans="1:16" s="7" customFormat="1" ht="24.75" customHeight="1" outlineLevel="1" x14ac:dyDescent="0.25">
      <c r="A105" s="60">
        <v>5</v>
      </c>
      <c r="B105" s="86"/>
      <c r="C105" s="87"/>
      <c r="D105" s="82"/>
      <c r="E105" s="82"/>
      <c r="F105" s="82"/>
      <c r="G105" s="117" t="str">
        <f t="shared" si="4"/>
        <v/>
      </c>
      <c r="H105" s="86"/>
      <c r="I105" s="82"/>
      <c r="J105" s="82"/>
      <c r="K105" s="91"/>
      <c r="L105" s="192" t="str">
        <f>+IF(AND(K105&gt;0,O105="Ejecución"),(K105/877802)*Tabla28[[#This Row],[% participación]],IF(AND(K105&gt;0,O105&lt;&gt;"Ejecución"),"-",""))</f>
        <v/>
      </c>
      <c r="M105" s="87"/>
      <c r="N105" s="90" t="str">
        <f t="shared" si="3"/>
        <v/>
      </c>
      <c r="O105" s="92"/>
      <c r="P105" s="122"/>
    </row>
    <row r="106" spans="1:16" s="7" customFormat="1" ht="24.75" customHeight="1" outlineLevel="1" x14ac:dyDescent="0.25">
      <c r="A106" s="60">
        <v>6</v>
      </c>
      <c r="B106" s="86"/>
      <c r="C106" s="87"/>
      <c r="D106" s="82"/>
      <c r="E106" s="82"/>
      <c r="F106" s="82"/>
      <c r="G106" s="117" t="str">
        <f t="shared" si="4"/>
        <v/>
      </c>
      <c r="H106" s="86"/>
      <c r="I106" s="82"/>
      <c r="J106" s="82"/>
      <c r="K106" s="91"/>
      <c r="L106" s="192" t="str">
        <f>+IF(AND(K106&gt;0,O106="Ejecución"),(K106/877802)*Tabla28[[#This Row],[% participación]],IF(AND(K106&gt;0,O106&lt;&gt;"Ejecución"),"-",""))</f>
        <v/>
      </c>
      <c r="M106" s="87"/>
      <c r="N106" s="90" t="str">
        <f t="shared" si="3"/>
        <v/>
      </c>
      <c r="O106" s="92"/>
      <c r="P106" s="122"/>
    </row>
    <row r="107" spans="1:16" s="7" customFormat="1" ht="24.75" customHeight="1" outlineLevel="1" x14ac:dyDescent="0.25">
      <c r="A107" s="60">
        <v>7</v>
      </c>
      <c r="B107" s="86"/>
      <c r="C107" s="87"/>
      <c r="D107" s="82"/>
      <c r="E107" s="82"/>
      <c r="F107" s="82"/>
      <c r="G107" s="117" t="str">
        <f t="shared" si="4"/>
        <v/>
      </c>
      <c r="H107" s="86"/>
      <c r="I107" s="82"/>
      <c r="J107" s="82"/>
      <c r="K107" s="91"/>
      <c r="L107" s="192" t="str">
        <f>+IF(AND(K107&gt;0,O107="Ejecución"),(K107/877802)*Tabla28[[#This Row],[% participación]],IF(AND(K107&gt;0,O107&lt;&gt;"Ejecución"),"-",""))</f>
        <v/>
      </c>
      <c r="M107" s="87"/>
      <c r="N107" s="90" t="str">
        <f t="shared" si="3"/>
        <v/>
      </c>
      <c r="O107" s="92"/>
      <c r="P107" s="122"/>
    </row>
    <row r="108" spans="1:16" s="7" customFormat="1" ht="24.75" customHeight="1" outlineLevel="1" x14ac:dyDescent="0.25">
      <c r="A108" s="60">
        <v>8</v>
      </c>
      <c r="B108" s="86"/>
      <c r="C108" s="87"/>
      <c r="D108" s="82"/>
      <c r="E108" s="82"/>
      <c r="F108" s="82"/>
      <c r="G108" s="117" t="str">
        <f t="shared" si="4"/>
        <v/>
      </c>
      <c r="H108" s="86"/>
      <c r="I108" s="82"/>
      <c r="J108" s="82"/>
      <c r="K108" s="91"/>
      <c r="L108" s="192" t="str">
        <f>+IF(AND(K108&gt;0,O108="Ejecución"),(K108/877802)*Tabla28[[#This Row],[% participación]],IF(AND(K108&gt;0,O108&lt;&gt;"Ejecución"),"-",""))</f>
        <v/>
      </c>
      <c r="M108" s="87"/>
      <c r="N108" s="90" t="str">
        <f t="shared" si="3"/>
        <v/>
      </c>
      <c r="O108" s="92"/>
      <c r="P108" s="122"/>
    </row>
    <row r="109" spans="1:16" s="7" customFormat="1" ht="24.75" customHeight="1" outlineLevel="1" x14ac:dyDescent="0.25">
      <c r="A109" s="60">
        <v>9</v>
      </c>
      <c r="B109" s="86"/>
      <c r="C109" s="87"/>
      <c r="D109" s="82"/>
      <c r="E109" s="82"/>
      <c r="F109" s="82"/>
      <c r="G109" s="117" t="str">
        <f t="shared" si="4"/>
        <v/>
      </c>
      <c r="H109" s="86"/>
      <c r="I109" s="82"/>
      <c r="J109" s="82"/>
      <c r="K109" s="91"/>
      <c r="L109" s="192" t="str">
        <f>+IF(AND(K109&gt;0,O109="Ejecución"),(K109/877802)*Tabla28[[#This Row],[% participación]],IF(AND(K109&gt;0,O109&lt;&gt;"Ejecución"),"-",""))</f>
        <v/>
      </c>
      <c r="M109" s="87"/>
      <c r="N109" s="90" t="str">
        <f t="shared" si="3"/>
        <v/>
      </c>
      <c r="O109" s="92"/>
      <c r="P109" s="122"/>
    </row>
    <row r="110" spans="1:16" s="7" customFormat="1" ht="24.75" customHeight="1" outlineLevel="1" x14ac:dyDescent="0.25">
      <c r="A110" s="60">
        <v>10</v>
      </c>
      <c r="B110" s="86"/>
      <c r="C110" s="87"/>
      <c r="D110" s="82"/>
      <c r="E110" s="82"/>
      <c r="F110" s="82"/>
      <c r="G110" s="117" t="str">
        <f t="shared" si="4"/>
        <v/>
      </c>
      <c r="H110" s="86"/>
      <c r="I110" s="82"/>
      <c r="J110" s="82"/>
      <c r="K110" s="91"/>
      <c r="L110" s="192" t="str">
        <f>+IF(AND(K110&gt;0,O110="Ejecución"),(K110/877802)*Tabla28[[#This Row],[% participación]],IF(AND(K110&gt;0,O110&lt;&gt;"Ejecución"),"-",""))</f>
        <v/>
      </c>
      <c r="M110" s="87"/>
      <c r="N110" s="90" t="str">
        <f t="shared" si="3"/>
        <v/>
      </c>
      <c r="O110" s="92"/>
      <c r="P110" s="122"/>
    </row>
    <row r="111" spans="1:16" s="7" customFormat="1" ht="24.75" customHeight="1" outlineLevel="1" x14ac:dyDescent="0.25">
      <c r="A111" s="60">
        <v>11</v>
      </c>
      <c r="B111" s="86"/>
      <c r="C111" s="87"/>
      <c r="D111" s="82"/>
      <c r="E111" s="82"/>
      <c r="F111" s="82"/>
      <c r="G111" s="117" t="str">
        <f t="shared" si="4"/>
        <v/>
      </c>
      <c r="H111" s="86"/>
      <c r="I111" s="82"/>
      <c r="J111" s="82"/>
      <c r="K111" s="91"/>
      <c r="L111" s="192" t="str">
        <f>+IF(AND(K111&gt;0,O111="Ejecución"),(K111/877802)*Tabla28[[#This Row],[% participación]],IF(AND(K111&gt;0,O111&lt;&gt;"Ejecución"),"-",""))</f>
        <v/>
      </c>
      <c r="M111" s="87"/>
      <c r="N111" s="90" t="str">
        <f t="shared" si="3"/>
        <v/>
      </c>
      <c r="O111" s="92"/>
      <c r="P111" s="122"/>
    </row>
    <row r="112" spans="1:16" s="7" customFormat="1" ht="24.75" customHeight="1" outlineLevel="1" x14ac:dyDescent="0.25">
      <c r="A112" s="60">
        <v>12</v>
      </c>
      <c r="B112" s="86"/>
      <c r="C112" s="87"/>
      <c r="D112" s="82"/>
      <c r="E112" s="82"/>
      <c r="F112" s="82"/>
      <c r="G112" s="117" t="str">
        <f t="shared" si="4"/>
        <v/>
      </c>
      <c r="H112" s="86"/>
      <c r="I112" s="82"/>
      <c r="J112" s="82"/>
      <c r="K112" s="91"/>
      <c r="L112" s="192" t="str">
        <f>+IF(AND(K112&gt;0,O112="Ejecución"),(K112/877802)*Tabla28[[#This Row],[% participación]],IF(AND(K112&gt;0,O112&lt;&gt;"Ejecución"),"-",""))</f>
        <v/>
      </c>
      <c r="M112" s="87"/>
      <c r="N112" s="90" t="str">
        <f t="shared" si="3"/>
        <v/>
      </c>
      <c r="O112" s="92"/>
      <c r="P112" s="122"/>
    </row>
    <row r="113" spans="1:16" s="7" customFormat="1" ht="24.75" customHeight="1" outlineLevel="1" x14ac:dyDescent="0.25">
      <c r="A113" s="60">
        <v>13</v>
      </c>
      <c r="B113" s="86"/>
      <c r="C113" s="87"/>
      <c r="D113" s="82"/>
      <c r="E113" s="82"/>
      <c r="F113" s="82"/>
      <c r="G113" s="117" t="str">
        <f t="shared" si="4"/>
        <v/>
      </c>
      <c r="H113" s="86"/>
      <c r="I113" s="82"/>
      <c r="J113" s="82"/>
      <c r="K113" s="91"/>
      <c r="L113" s="192" t="str">
        <f>+IF(AND(K113&gt;0,O113="Ejecución"),(K113/877802)*Tabla28[[#This Row],[% participación]],IF(AND(K113&gt;0,O113&lt;&gt;"Ejecución"),"-",""))</f>
        <v/>
      </c>
      <c r="M113" s="87"/>
      <c r="N113" s="90" t="str">
        <f t="shared" si="3"/>
        <v/>
      </c>
      <c r="O113" s="92"/>
      <c r="P113" s="122"/>
    </row>
    <row r="114" spans="1:16" s="7" customFormat="1" ht="24.75" customHeight="1" outlineLevel="1" x14ac:dyDescent="0.25">
      <c r="A114" s="60">
        <v>14</v>
      </c>
      <c r="B114" s="86"/>
      <c r="C114" s="87"/>
      <c r="D114" s="82"/>
      <c r="E114" s="82"/>
      <c r="F114" s="82"/>
      <c r="G114" s="117" t="str">
        <f t="shared" si="4"/>
        <v/>
      </c>
      <c r="H114" s="86"/>
      <c r="I114" s="82"/>
      <c r="J114" s="82"/>
      <c r="K114" s="91"/>
      <c r="L114" s="192" t="str">
        <f>+IF(AND(K114&gt;0,O114="Ejecución"),(K114/877802)*Tabla28[[#This Row],[% participación]],IF(AND(K114&gt;0,O114&lt;&gt;"Ejecución"),"-",""))</f>
        <v/>
      </c>
      <c r="M114" s="87"/>
      <c r="N114" s="90" t="str">
        <f t="shared" si="3"/>
        <v/>
      </c>
      <c r="O114" s="92"/>
      <c r="P114" s="122"/>
    </row>
    <row r="115" spans="1:16" s="7" customFormat="1" ht="24.75" customHeight="1" outlineLevel="1" x14ac:dyDescent="0.25">
      <c r="A115" s="60">
        <v>15</v>
      </c>
      <c r="B115" s="86"/>
      <c r="C115" s="87"/>
      <c r="D115" s="82"/>
      <c r="E115" s="82"/>
      <c r="F115" s="82"/>
      <c r="G115" s="117" t="str">
        <f t="shared" si="4"/>
        <v/>
      </c>
      <c r="H115" s="86"/>
      <c r="I115" s="82"/>
      <c r="J115" s="82"/>
      <c r="K115" s="91"/>
      <c r="L115" s="192" t="str">
        <f>+IF(AND(K115&gt;0,O115="Ejecución"),(K115/877802)*Tabla28[[#This Row],[% participación]],IF(AND(K115&gt;0,O115&lt;&gt;"Ejecución"),"-",""))</f>
        <v/>
      </c>
      <c r="M115" s="87"/>
      <c r="N115" s="90" t="str">
        <f t="shared" si="3"/>
        <v/>
      </c>
      <c r="O115" s="92"/>
      <c r="P115" s="122"/>
    </row>
    <row r="116" spans="1:16" s="7" customFormat="1" ht="24.75" customHeight="1" outlineLevel="1" x14ac:dyDescent="0.25">
      <c r="A116" s="60">
        <v>16</v>
      </c>
      <c r="B116" s="86"/>
      <c r="C116" s="87"/>
      <c r="D116" s="82"/>
      <c r="E116" s="82"/>
      <c r="F116" s="82"/>
      <c r="G116" s="117" t="str">
        <f t="shared" si="4"/>
        <v/>
      </c>
      <c r="H116" s="86"/>
      <c r="I116" s="82"/>
      <c r="J116" s="82"/>
      <c r="K116" s="91"/>
      <c r="L116" s="192" t="str">
        <f>+IF(AND(K116&gt;0,O116="Ejecución"),(K116/877802)*Tabla28[[#This Row],[% participación]],IF(AND(K116&gt;0,O116&lt;&gt;"Ejecución"),"-",""))</f>
        <v/>
      </c>
      <c r="M116" s="87"/>
      <c r="N116" s="90" t="str">
        <f t="shared" si="3"/>
        <v/>
      </c>
      <c r="O116" s="92"/>
      <c r="P116" s="122"/>
    </row>
    <row r="117" spans="1:16" s="7" customFormat="1" ht="24.75" customHeight="1" outlineLevel="1" x14ac:dyDescent="0.25">
      <c r="A117" s="60">
        <v>17</v>
      </c>
      <c r="B117" s="86"/>
      <c r="C117" s="87"/>
      <c r="D117" s="82"/>
      <c r="E117" s="82"/>
      <c r="F117" s="82"/>
      <c r="G117" s="117" t="str">
        <f t="shared" si="4"/>
        <v/>
      </c>
      <c r="H117" s="86"/>
      <c r="I117" s="82"/>
      <c r="J117" s="82"/>
      <c r="K117" s="91"/>
      <c r="L117" s="192" t="str">
        <f>+IF(AND(K117&gt;0,O117="Ejecución"),(K117/877802)*Tabla28[[#This Row],[% participación]],IF(AND(K117&gt;0,O117&lt;&gt;"Ejecución"),"-",""))</f>
        <v/>
      </c>
      <c r="M117" s="87"/>
      <c r="N117" s="90" t="str">
        <f t="shared" si="3"/>
        <v/>
      </c>
      <c r="O117" s="92"/>
      <c r="P117" s="122"/>
    </row>
    <row r="118" spans="1:16" s="7" customFormat="1" ht="24.75" customHeight="1" outlineLevel="1" x14ac:dyDescent="0.25">
      <c r="A118" s="60">
        <v>18</v>
      </c>
      <c r="B118" s="86"/>
      <c r="C118" s="87"/>
      <c r="D118" s="82"/>
      <c r="E118" s="82"/>
      <c r="F118" s="82"/>
      <c r="G118" s="117" t="str">
        <f t="shared" si="4"/>
        <v/>
      </c>
      <c r="H118" s="86"/>
      <c r="I118" s="82"/>
      <c r="J118" s="82"/>
      <c r="K118" s="91"/>
      <c r="L118" s="192" t="str">
        <f>+IF(AND(K118&gt;0,O118="Ejecución"),(K118/877802)*Tabla28[[#This Row],[% participación]],IF(AND(K118&gt;0,O118&lt;&gt;"Ejecución"),"-",""))</f>
        <v/>
      </c>
      <c r="M118" s="87"/>
      <c r="N118" s="90" t="str">
        <f t="shared" si="3"/>
        <v/>
      </c>
      <c r="O118" s="92"/>
      <c r="P118" s="122"/>
    </row>
    <row r="119" spans="1:16" s="7" customFormat="1" ht="24.75" customHeight="1" outlineLevel="1" x14ac:dyDescent="0.25">
      <c r="A119" s="60">
        <v>19</v>
      </c>
      <c r="B119" s="86"/>
      <c r="C119" s="87"/>
      <c r="D119" s="82"/>
      <c r="E119" s="82"/>
      <c r="F119" s="82"/>
      <c r="G119" s="117" t="str">
        <f t="shared" si="4"/>
        <v/>
      </c>
      <c r="H119" s="86"/>
      <c r="I119" s="82"/>
      <c r="J119" s="82"/>
      <c r="K119" s="91"/>
      <c r="L119" s="192" t="str">
        <f>+IF(AND(K119&gt;0,O119="Ejecución"),(K119/877802)*Tabla28[[#This Row],[% participación]],IF(AND(K119&gt;0,O119&lt;&gt;"Ejecución"),"-",""))</f>
        <v/>
      </c>
      <c r="M119" s="87"/>
      <c r="N119" s="90" t="str">
        <f t="shared" si="3"/>
        <v/>
      </c>
      <c r="O119" s="92"/>
      <c r="P119" s="122"/>
    </row>
    <row r="120" spans="1:16" s="7" customFormat="1" ht="24.75" customHeight="1" outlineLevel="1" x14ac:dyDescent="0.25">
      <c r="A120" s="60">
        <v>20</v>
      </c>
      <c r="B120" s="86"/>
      <c r="C120" s="87"/>
      <c r="D120" s="82"/>
      <c r="E120" s="82"/>
      <c r="F120" s="82"/>
      <c r="G120" s="117" t="str">
        <f t="shared" si="4"/>
        <v/>
      </c>
      <c r="H120" s="86"/>
      <c r="I120" s="82"/>
      <c r="J120" s="82"/>
      <c r="K120" s="91"/>
      <c r="L120" s="192" t="str">
        <f>+IF(AND(K120&gt;0,O120="Ejecución"),(K120/877802)*Tabla28[[#This Row],[% participación]],IF(AND(K120&gt;0,O120&lt;&gt;"Ejecución"),"-",""))</f>
        <v/>
      </c>
      <c r="M120" s="87"/>
      <c r="N120" s="90" t="str">
        <f t="shared" si="3"/>
        <v/>
      </c>
      <c r="O120" s="92"/>
      <c r="P120" s="122"/>
    </row>
    <row r="121" spans="1:16" s="7" customFormat="1" ht="24.75" customHeight="1" outlineLevel="1" x14ac:dyDescent="0.25">
      <c r="A121" s="60">
        <v>21</v>
      </c>
      <c r="B121" s="86"/>
      <c r="C121" s="87"/>
      <c r="D121" s="82"/>
      <c r="E121" s="82"/>
      <c r="F121" s="82"/>
      <c r="G121" s="117" t="str">
        <f t="shared" si="4"/>
        <v/>
      </c>
      <c r="H121" s="86"/>
      <c r="I121" s="82"/>
      <c r="J121" s="82"/>
      <c r="K121" s="91"/>
      <c r="L121" s="192" t="str">
        <f>+IF(AND(K121&gt;0,O121="Ejecución"),(K121/877802)*Tabla28[[#This Row],[% participación]],IF(AND(K121&gt;0,O121&lt;&gt;"Ejecución"),"-",""))</f>
        <v/>
      </c>
      <c r="M121" s="87"/>
      <c r="N121" s="90" t="str">
        <f t="shared" si="3"/>
        <v/>
      </c>
      <c r="O121" s="92"/>
      <c r="P121" s="122"/>
    </row>
    <row r="122" spans="1:16" s="7" customFormat="1" ht="24.75" customHeight="1" outlineLevel="1" x14ac:dyDescent="0.25">
      <c r="A122" s="60">
        <v>22</v>
      </c>
      <c r="B122" s="86"/>
      <c r="C122" s="87"/>
      <c r="D122" s="82"/>
      <c r="E122" s="82"/>
      <c r="F122" s="82"/>
      <c r="G122" s="117" t="str">
        <f t="shared" si="4"/>
        <v/>
      </c>
      <c r="H122" s="86"/>
      <c r="I122" s="82"/>
      <c r="J122" s="82"/>
      <c r="K122" s="91"/>
      <c r="L122" s="192" t="str">
        <f>+IF(AND(K122&gt;0,O122="Ejecución"),(K122/877802)*Tabla28[[#This Row],[% participación]],IF(AND(K122&gt;0,O122&lt;&gt;"Ejecución"),"-",""))</f>
        <v/>
      </c>
      <c r="M122" s="87"/>
      <c r="N122" s="90" t="str">
        <f t="shared" si="3"/>
        <v/>
      </c>
      <c r="O122" s="92"/>
      <c r="P122" s="122"/>
    </row>
    <row r="123" spans="1:16" s="7" customFormat="1" ht="24.75" customHeight="1" outlineLevel="1" x14ac:dyDescent="0.25">
      <c r="A123" s="60">
        <v>23</v>
      </c>
      <c r="B123" s="86"/>
      <c r="C123" s="87"/>
      <c r="D123" s="82"/>
      <c r="E123" s="82"/>
      <c r="F123" s="82"/>
      <c r="G123" s="117" t="str">
        <f t="shared" si="4"/>
        <v/>
      </c>
      <c r="H123" s="86"/>
      <c r="I123" s="82"/>
      <c r="J123" s="82"/>
      <c r="K123" s="91"/>
      <c r="L123" s="192" t="str">
        <f>+IF(AND(K123&gt;0,O123="Ejecución"),(K123/877802)*Tabla28[[#This Row],[% participación]],IF(AND(K123&gt;0,O123&lt;&gt;"Ejecución"),"-",""))</f>
        <v/>
      </c>
      <c r="M123" s="87"/>
      <c r="N123" s="90" t="str">
        <f t="shared" si="3"/>
        <v/>
      </c>
      <c r="O123" s="92"/>
      <c r="P123" s="122"/>
    </row>
    <row r="124" spans="1:16" s="7" customFormat="1" ht="24.75" customHeight="1" outlineLevel="1" x14ac:dyDescent="0.25">
      <c r="A124" s="60">
        <v>24</v>
      </c>
      <c r="B124" s="86"/>
      <c r="C124" s="87"/>
      <c r="D124" s="82"/>
      <c r="E124" s="82"/>
      <c r="F124" s="82"/>
      <c r="G124" s="117" t="str">
        <f t="shared" si="4"/>
        <v/>
      </c>
      <c r="H124" s="86"/>
      <c r="I124" s="82"/>
      <c r="J124" s="82"/>
      <c r="K124" s="91"/>
      <c r="L124" s="192" t="str">
        <f>+IF(AND(K124&gt;0,O124="Ejecución"),(K124/877802)*Tabla28[[#This Row],[% participación]],IF(AND(K124&gt;0,O124&lt;&gt;"Ejecución"),"-",""))</f>
        <v/>
      </c>
      <c r="M124" s="87"/>
      <c r="N124" s="90" t="str">
        <f t="shared" si="3"/>
        <v/>
      </c>
      <c r="O124" s="92"/>
      <c r="P124" s="122"/>
    </row>
    <row r="125" spans="1:16" s="7" customFormat="1" ht="24.75" customHeight="1" outlineLevel="1" x14ac:dyDescent="0.25">
      <c r="A125" s="60">
        <v>25</v>
      </c>
      <c r="B125" s="86"/>
      <c r="C125" s="87"/>
      <c r="D125" s="82"/>
      <c r="E125" s="82"/>
      <c r="F125" s="82"/>
      <c r="G125" s="117" t="str">
        <f t="shared" si="4"/>
        <v/>
      </c>
      <c r="H125" s="86"/>
      <c r="I125" s="82"/>
      <c r="J125" s="82"/>
      <c r="K125" s="91"/>
      <c r="L125" s="192" t="str">
        <f>+IF(AND(K125&gt;0,O125="Ejecución"),(K125/877802)*Tabla28[[#This Row],[% participación]],IF(AND(K125&gt;0,O125&lt;&gt;"Ejecución"),"-",""))</f>
        <v/>
      </c>
      <c r="M125" s="87"/>
      <c r="N125" s="90" t="str">
        <f t="shared" si="3"/>
        <v/>
      </c>
      <c r="O125" s="92"/>
      <c r="P125" s="122"/>
    </row>
    <row r="126" spans="1:16" s="7" customFormat="1" ht="24.75" customHeight="1" outlineLevel="1" x14ac:dyDescent="0.25">
      <c r="A126" s="60">
        <v>26</v>
      </c>
      <c r="B126" s="86"/>
      <c r="C126" s="87"/>
      <c r="D126" s="82"/>
      <c r="E126" s="82"/>
      <c r="F126" s="82"/>
      <c r="G126" s="117" t="str">
        <f t="shared" si="4"/>
        <v/>
      </c>
      <c r="H126" s="86"/>
      <c r="I126" s="82"/>
      <c r="J126" s="82"/>
      <c r="K126" s="91"/>
      <c r="L126" s="192" t="str">
        <f>+IF(AND(K126&gt;0,O126="Ejecución"),(K126/877802)*Tabla28[[#This Row],[% participación]],IF(AND(K126&gt;0,O126&lt;&gt;"Ejecución"),"-",""))</f>
        <v/>
      </c>
      <c r="M126" s="87"/>
      <c r="N126" s="90" t="str">
        <f t="shared" si="3"/>
        <v/>
      </c>
      <c r="O126" s="92"/>
      <c r="P126" s="122"/>
    </row>
    <row r="127" spans="1:16" s="7" customFormat="1" ht="24.75" customHeight="1" outlineLevel="1" x14ac:dyDescent="0.25">
      <c r="A127" s="60">
        <v>27</v>
      </c>
      <c r="B127" s="86"/>
      <c r="C127" s="87"/>
      <c r="D127" s="82"/>
      <c r="E127" s="82"/>
      <c r="F127" s="82"/>
      <c r="G127" s="117" t="str">
        <f t="shared" si="4"/>
        <v/>
      </c>
      <c r="H127" s="86"/>
      <c r="I127" s="82"/>
      <c r="J127" s="82"/>
      <c r="K127" s="91"/>
      <c r="L127" s="192" t="str">
        <f>+IF(AND(K127&gt;0,O127="Ejecución"),(K127/877802)*Tabla28[[#This Row],[% participación]],IF(AND(K127&gt;0,O127&lt;&gt;"Ejecución"),"-",""))</f>
        <v/>
      </c>
      <c r="M127" s="87"/>
      <c r="N127" s="90" t="str">
        <f t="shared" si="3"/>
        <v/>
      </c>
      <c r="O127" s="92"/>
      <c r="P127" s="122"/>
    </row>
    <row r="128" spans="1:16" s="7" customFormat="1" ht="24.75" customHeight="1" outlineLevel="1" x14ac:dyDescent="0.25">
      <c r="A128" s="60">
        <v>28</v>
      </c>
      <c r="B128" s="86"/>
      <c r="C128" s="87"/>
      <c r="D128" s="82"/>
      <c r="E128" s="82"/>
      <c r="F128" s="82"/>
      <c r="G128" s="117" t="str">
        <f t="shared" si="4"/>
        <v/>
      </c>
      <c r="H128" s="86"/>
      <c r="I128" s="82"/>
      <c r="J128" s="82"/>
      <c r="K128" s="91"/>
      <c r="L128" s="192" t="str">
        <f>+IF(AND(K128&gt;0,O128="Ejecución"),(K128/877802)*Tabla28[[#This Row],[% participación]],IF(AND(K128&gt;0,O128&lt;&gt;"Ejecución"),"-",""))</f>
        <v/>
      </c>
      <c r="M128" s="87"/>
      <c r="N128" s="90" t="str">
        <f t="shared" si="3"/>
        <v/>
      </c>
      <c r="O128" s="92"/>
      <c r="P128" s="122"/>
    </row>
    <row r="129" spans="1:16" s="7" customFormat="1" ht="24.75" customHeight="1" outlineLevel="1" x14ac:dyDescent="0.25">
      <c r="A129" s="60">
        <v>29</v>
      </c>
      <c r="B129" s="86"/>
      <c r="C129" s="87"/>
      <c r="D129" s="82"/>
      <c r="E129" s="82"/>
      <c r="F129" s="82"/>
      <c r="G129" s="117" t="str">
        <f t="shared" si="4"/>
        <v/>
      </c>
      <c r="H129" s="86"/>
      <c r="I129" s="82"/>
      <c r="J129" s="82"/>
      <c r="K129" s="91"/>
      <c r="L129" s="192" t="str">
        <f>+IF(AND(K129&gt;0,O129="Ejecución"),(K129/877802)*Tabla28[[#This Row],[% participación]],IF(AND(K129&gt;0,O129&lt;&gt;"Ejecución"),"-",""))</f>
        <v/>
      </c>
      <c r="M129" s="87"/>
      <c r="N129" s="90" t="str">
        <f t="shared" si="3"/>
        <v/>
      </c>
      <c r="O129" s="92"/>
      <c r="P129" s="122"/>
    </row>
    <row r="130" spans="1:16" s="7" customFormat="1" ht="24.75" customHeight="1" outlineLevel="1" x14ac:dyDescent="0.25">
      <c r="A130" s="60">
        <v>30</v>
      </c>
      <c r="B130" s="86"/>
      <c r="C130" s="87"/>
      <c r="D130" s="82"/>
      <c r="E130" s="82"/>
      <c r="F130" s="82"/>
      <c r="G130" s="117" t="str">
        <f t="shared" si="4"/>
        <v/>
      </c>
      <c r="H130" s="86"/>
      <c r="I130" s="82"/>
      <c r="J130" s="82"/>
      <c r="K130" s="91"/>
      <c r="L130" s="192" t="str">
        <f>+IF(AND(K130&gt;0,O130="Ejecución"),(K130/877802)*Tabla28[[#This Row],[% participación]],IF(AND(K130&gt;0,O130&lt;&gt;"Ejecución"),"-",""))</f>
        <v/>
      </c>
      <c r="M130" s="87"/>
      <c r="N130" s="90" t="str">
        <f t="shared" si="3"/>
        <v/>
      </c>
      <c r="O130" s="92"/>
      <c r="P130" s="122"/>
    </row>
    <row r="131" spans="1:16" s="7" customFormat="1" ht="24.75" customHeight="1" outlineLevel="1" x14ac:dyDescent="0.25">
      <c r="A131" s="60">
        <v>31</v>
      </c>
      <c r="B131" s="86"/>
      <c r="C131" s="87"/>
      <c r="D131" s="82"/>
      <c r="E131" s="82"/>
      <c r="F131" s="82"/>
      <c r="G131" s="117" t="str">
        <f t="shared" si="4"/>
        <v/>
      </c>
      <c r="H131" s="86"/>
      <c r="I131" s="82"/>
      <c r="J131" s="82"/>
      <c r="K131" s="91"/>
      <c r="L131" s="192" t="str">
        <f>+IF(AND(K131&gt;0,O131="Ejecución"),(K131/877802)*Tabla28[[#This Row],[% participación]],IF(AND(K131&gt;0,O131&lt;&gt;"Ejecución"),"-",""))</f>
        <v/>
      </c>
      <c r="M131" s="87"/>
      <c r="N131" s="90" t="str">
        <f t="shared" si="3"/>
        <v/>
      </c>
      <c r="O131" s="92"/>
      <c r="P131" s="122"/>
    </row>
    <row r="132" spans="1:16" s="7" customFormat="1" ht="24.75" customHeight="1" outlineLevel="1" x14ac:dyDescent="0.25">
      <c r="A132" s="60">
        <v>32</v>
      </c>
      <c r="B132" s="86"/>
      <c r="C132" s="87"/>
      <c r="D132" s="82"/>
      <c r="E132" s="82"/>
      <c r="F132" s="82"/>
      <c r="G132" s="117" t="str">
        <f t="shared" si="4"/>
        <v/>
      </c>
      <c r="H132" s="86"/>
      <c r="I132" s="82"/>
      <c r="J132" s="82"/>
      <c r="K132" s="91"/>
      <c r="L132" s="192" t="str">
        <f>+IF(AND(K132&gt;0,O132="Ejecución"),(K132/877802)*Tabla28[[#This Row],[% participación]],IF(AND(K132&gt;0,O132&lt;&gt;"Ejecución"),"-",""))</f>
        <v/>
      </c>
      <c r="M132" s="87"/>
      <c r="N132" s="90" t="str">
        <f t="shared" si="3"/>
        <v/>
      </c>
      <c r="O132" s="92"/>
      <c r="P132" s="122"/>
    </row>
    <row r="133" spans="1:16" s="7" customFormat="1" ht="24.75" customHeight="1" outlineLevel="1" x14ac:dyDescent="0.25">
      <c r="A133" s="60">
        <v>33</v>
      </c>
      <c r="B133" s="86"/>
      <c r="C133" s="87"/>
      <c r="D133" s="82"/>
      <c r="E133" s="82"/>
      <c r="F133" s="82"/>
      <c r="G133" s="117" t="str">
        <f t="shared" si="4"/>
        <v/>
      </c>
      <c r="H133" s="86"/>
      <c r="I133" s="82"/>
      <c r="J133" s="82"/>
      <c r="K133" s="91"/>
      <c r="L133" s="192" t="str">
        <f>+IF(AND(K133&gt;0,O133="Ejecución"),(K133/877802)*Tabla28[[#This Row],[% participación]],IF(AND(K133&gt;0,O133&lt;&gt;"Ejecución"),"-",""))</f>
        <v/>
      </c>
      <c r="M133" s="87"/>
      <c r="N133" s="90" t="str">
        <f t="shared" si="3"/>
        <v/>
      </c>
      <c r="O133" s="92"/>
      <c r="P133" s="122"/>
    </row>
    <row r="134" spans="1:16" s="7" customFormat="1" ht="24.75" customHeight="1" outlineLevel="1" x14ac:dyDescent="0.25">
      <c r="A134" s="60">
        <v>34</v>
      </c>
      <c r="B134" s="86"/>
      <c r="C134" s="87"/>
      <c r="D134" s="82"/>
      <c r="E134" s="82"/>
      <c r="F134" s="82"/>
      <c r="G134" s="117" t="str">
        <f t="shared" si="4"/>
        <v/>
      </c>
      <c r="H134" s="86"/>
      <c r="I134" s="82"/>
      <c r="J134" s="82"/>
      <c r="K134" s="91"/>
      <c r="L134" s="192" t="str">
        <f>+IF(AND(K134&gt;0,O134="Ejecución"),(K134/877802)*Tabla28[[#This Row],[% participación]],IF(AND(K134&gt;0,O134&lt;&gt;"Ejecución"),"-",""))</f>
        <v/>
      </c>
      <c r="M134" s="87"/>
      <c r="N134" s="90" t="str">
        <f t="shared" si="3"/>
        <v/>
      </c>
      <c r="O134" s="92"/>
      <c r="P134" s="122"/>
    </row>
    <row r="135" spans="1:16" s="7" customFormat="1" ht="24.75" customHeight="1" outlineLevel="1" x14ac:dyDescent="0.25">
      <c r="A135" s="60">
        <v>35</v>
      </c>
      <c r="B135" s="86"/>
      <c r="C135" s="87"/>
      <c r="D135" s="82"/>
      <c r="E135" s="82"/>
      <c r="F135" s="82"/>
      <c r="G135" s="117" t="str">
        <f t="shared" si="4"/>
        <v/>
      </c>
      <c r="H135" s="86"/>
      <c r="I135" s="82"/>
      <c r="J135" s="82"/>
      <c r="K135" s="91"/>
      <c r="L135" s="192" t="str">
        <f>+IF(AND(K135&gt;0,O135="Ejecución"),(K135/877802)*Tabla28[[#This Row],[% participación]],IF(AND(K135&gt;0,O135&lt;&gt;"Ejecución"),"-",""))</f>
        <v/>
      </c>
      <c r="M135" s="87"/>
      <c r="N135" s="90" t="str">
        <f t="shared" si="3"/>
        <v/>
      </c>
      <c r="O135" s="92"/>
      <c r="P135" s="122"/>
    </row>
    <row r="136" spans="1:16" s="7" customFormat="1" ht="24.75" customHeight="1" outlineLevel="1" x14ac:dyDescent="0.25">
      <c r="A136" s="60">
        <v>36</v>
      </c>
      <c r="B136" s="86"/>
      <c r="C136" s="87"/>
      <c r="D136" s="82"/>
      <c r="E136" s="82"/>
      <c r="F136" s="82"/>
      <c r="G136" s="117" t="str">
        <f t="shared" si="4"/>
        <v/>
      </c>
      <c r="H136" s="86"/>
      <c r="I136" s="82"/>
      <c r="J136" s="82"/>
      <c r="K136" s="91"/>
      <c r="L136" s="192" t="str">
        <f>+IF(AND(K136&gt;0,O136="Ejecución"),(K136/877802)*Tabla28[[#This Row],[% participación]],IF(AND(K136&gt;0,O136&lt;&gt;"Ejecución"),"-",""))</f>
        <v/>
      </c>
      <c r="M136" s="87"/>
      <c r="N136" s="90" t="str">
        <f t="shared" si="3"/>
        <v/>
      </c>
      <c r="O136" s="92"/>
      <c r="P136" s="122"/>
    </row>
    <row r="137" spans="1:16" s="7" customFormat="1" ht="24.75" customHeight="1" outlineLevel="1" x14ac:dyDescent="0.25">
      <c r="A137" s="60">
        <v>37</v>
      </c>
      <c r="B137" s="86"/>
      <c r="C137" s="87"/>
      <c r="D137" s="82"/>
      <c r="E137" s="82"/>
      <c r="F137" s="82"/>
      <c r="G137" s="117" t="str">
        <f t="shared" si="4"/>
        <v/>
      </c>
      <c r="H137" s="86"/>
      <c r="I137" s="82"/>
      <c r="J137" s="82"/>
      <c r="K137" s="91"/>
      <c r="L137" s="192" t="str">
        <f>+IF(AND(K137&gt;0,O137="Ejecución"),(K137/877802)*Tabla28[[#This Row],[% participación]],IF(AND(K137&gt;0,O137&lt;&gt;"Ejecución"),"-",""))</f>
        <v/>
      </c>
      <c r="M137" s="87"/>
      <c r="N137" s="90" t="str">
        <f t="shared" si="3"/>
        <v/>
      </c>
      <c r="O137" s="92"/>
      <c r="P137" s="122"/>
    </row>
    <row r="138" spans="1:16" s="7" customFormat="1" ht="24.75" customHeight="1" outlineLevel="1" x14ac:dyDescent="0.25">
      <c r="A138" s="60">
        <v>38</v>
      </c>
      <c r="B138" s="86"/>
      <c r="C138" s="87"/>
      <c r="D138" s="82"/>
      <c r="E138" s="82"/>
      <c r="F138" s="82"/>
      <c r="G138" s="117" t="str">
        <f t="shared" si="4"/>
        <v/>
      </c>
      <c r="H138" s="86"/>
      <c r="I138" s="82"/>
      <c r="J138" s="82"/>
      <c r="K138" s="91"/>
      <c r="L138" s="192" t="str">
        <f>+IF(AND(K138&gt;0,O138="Ejecución"),(K138/877802)*Tabla28[[#This Row],[% participación]],IF(AND(K138&gt;0,O138&lt;&gt;"Ejecución"),"-",""))</f>
        <v/>
      </c>
      <c r="M138" s="87"/>
      <c r="N138" s="90" t="str">
        <f t="shared" si="3"/>
        <v/>
      </c>
      <c r="O138" s="92"/>
      <c r="P138" s="122"/>
    </row>
    <row r="139" spans="1:16" s="7" customFormat="1" ht="24.75" customHeight="1" outlineLevel="1" x14ac:dyDescent="0.25">
      <c r="A139" s="60">
        <v>39</v>
      </c>
      <c r="B139" s="86"/>
      <c r="C139" s="87"/>
      <c r="D139" s="82"/>
      <c r="E139" s="82"/>
      <c r="F139" s="82"/>
      <c r="G139" s="117" t="str">
        <f t="shared" si="4"/>
        <v/>
      </c>
      <c r="H139" s="86"/>
      <c r="I139" s="82"/>
      <c r="J139" s="82"/>
      <c r="K139" s="91"/>
      <c r="L139" s="192" t="str">
        <f>+IF(AND(K139&gt;0,O139="Ejecución"),(K139/877802)*Tabla28[[#This Row],[% participación]],IF(AND(K139&gt;0,O139&lt;&gt;"Ejecución"),"-",""))</f>
        <v/>
      </c>
      <c r="M139" s="87"/>
      <c r="N139" s="90" t="str">
        <f t="shared" si="3"/>
        <v/>
      </c>
      <c r="O139" s="92"/>
      <c r="P139" s="122"/>
    </row>
    <row r="140" spans="1:16" s="7" customFormat="1" ht="24.75" customHeight="1" outlineLevel="1" x14ac:dyDescent="0.25">
      <c r="A140" s="60">
        <v>40</v>
      </c>
      <c r="B140" s="86"/>
      <c r="C140" s="87"/>
      <c r="D140" s="82"/>
      <c r="E140" s="82"/>
      <c r="F140" s="82"/>
      <c r="G140" s="117" t="str">
        <f t="shared" si="4"/>
        <v/>
      </c>
      <c r="H140" s="86"/>
      <c r="I140" s="82"/>
      <c r="J140" s="82"/>
      <c r="K140" s="91"/>
      <c r="L140" s="192" t="str">
        <f>+IF(AND(K140&gt;0,O140="Ejecución"),(K140/877802)*Tabla28[[#This Row],[% participación]],IF(AND(K140&gt;0,O140&lt;&gt;"Ejecución"),"-",""))</f>
        <v/>
      </c>
      <c r="M140" s="87"/>
      <c r="N140" s="90" t="str">
        <f t="shared" si="3"/>
        <v/>
      </c>
      <c r="O140" s="92"/>
      <c r="P140" s="122"/>
    </row>
    <row r="141" spans="1:16" s="7" customFormat="1" ht="24.75" customHeight="1" outlineLevel="1" x14ac:dyDescent="0.25">
      <c r="A141" s="60">
        <v>41</v>
      </c>
      <c r="B141" s="86"/>
      <c r="C141" s="87"/>
      <c r="D141" s="82"/>
      <c r="E141" s="82"/>
      <c r="F141" s="82"/>
      <c r="G141" s="117" t="str">
        <f t="shared" si="4"/>
        <v/>
      </c>
      <c r="H141" s="86"/>
      <c r="I141" s="82"/>
      <c r="J141" s="82"/>
      <c r="K141" s="91"/>
      <c r="L141" s="192" t="str">
        <f>+IF(AND(K141&gt;0,O141="Ejecución"),(K141/877802)*Tabla28[[#This Row],[% participación]],IF(AND(K141&gt;0,O141&lt;&gt;"Ejecución"),"-",""))</f>
        <v/>
      </c>
      <c r="M141" s="87"/>
      <c r="N141" s="90" t="str">
        <f t="shared" si="3"/>
        <v/>
      </c>
      <c r="O141" s="92"/>
      <c r="P141" s="122"/>
    </row>
    <row r="142" spans="1:16" s="7" customFormat="1" ht="24.75" customHeight="1" outlineLevel="1" x14ac:dyDescent="0.25">
      <c r="A142" s="60">
        <v>42</v>
      </c>
      <c r="B142" s="86"/>
      <c r="C142" s="87"/>
      <c r="D142" s="82"/>
      <c r="E142" s="82"/>
      <c r="F142" s="82"/>
      <c r="G142" s="117" t="str">
        <f t="shared" si="4"/>
        <v/>
      </c>
      <c r="H142" s="86"/>
      <c r="I142" s="82"/>
      <c r="J142" s="82"/>
      <c r="K142" s="91"/>
      <c r="L142" s="192" t="str">
        <f>+IF(AND(K142&gt;0,O142="Ejecución"),(K142/877802)*Tabla28[[#This Row],[% participación]],IF(AND(K142&gt;0,O142&lt;&gt;"Ejecución"),"-",""))</f>
        <v/>
      </c>
      <c r="M142" s="87"/>
      <c r="N142" s="90" t="str">
        <f t="shared" si="3"/>
        <v/>
      </c>
      <c r="O142" s="92"/>
      <c r="P142" s="122"/>
    </row>
    <row r="143" spans="1:16" s="7" customFormat="1" ht="24" customHeight="1" outlineLevel="1" x14ac:dyDescent="0.25">
      <c r="A143" s="60">
        <v>43</v>
      </c>
      <c r="B143" s="86"/>
      <c r="C143" s="87"/>
      <c r="D143" s="82"/>
      <c r="E143" s="82"/>
      <c r="F143" s="82"/>
      <c r="G143" s="117" t="str">
        <f t="shared" si="4"/>
        <v/>
      </c>
      <c r="H143" s="86"/>
      <c r="I143" s="82"/>
      <c r="J143" s="82"/>
      <c r="K143" s="91"/>
      <c r="L143" s="192" t="str">
        <f>+IF(AND(K143&gt;0,O143="Ejecución"),(K143/877802)*Tabla28[[#This Row],[% participación]],IF(AND(K143&gt;0,O143&lt;&gt;"Ejecución"),"-",""))</f>
        <v/>
      </c>
      <c r="M143" s="87"/>
      <c r="N143" s="90" t="str">
        <f t="shared" si="3"/>
        <v/>
      </c>
      <c r="O143" s="92"/>
      <c r="P143" s="122"/>
    </row>
    <row r="144" spans="1:16" s="7" customFormat="1" ht="24.75" customHeight="1" outlineLevel="1" x14ac:dyDescent="0.25">
      <c r="A144" s="60">
        <v>44</v>
      </c>
      <c r="B144" s="86"/>
      <c r="C144" s="87"/>
      <c r="D144" s="82"/>
      <c r="E144" s="82"/>
      <c r="F144" s="82"/>
      <c r="G144" s="117" t="str">
        <f t="shared" si="4"/>
        <v/>
      </c>
      <c r="H144" s="86"/>
      <c r="I144" s="82"/>
      <c r="J144" s="82"/>
      <c r="K144" s="91"/>
      <c r="L144" s="192" t="str">
        <f>+IF(AND(K144&gt;0,O144="Ejecución"),(K144/877802)*Tabla28[[#This Row],[% participación]],IF(AND(K144&gt;0,O144&lt;&gt;"Ejecución"),"-",""))</f>
        <v/>
      </c>
      <c r="M144" s="87"/>
      <c r="N144" s="90" t="str">
        <f t="shared" si="3"/>
        <v/>
      </c>
      <c r="O144" s="92"/>
      <c r="P144" s="122"/>
    </row>
    <row r="145" spans="1:21" s="7" customFormat="1" ht="24.75" customHeight="1" outlineLevel="1" x14ac:dyDescent="0.25">
      <c r="A145" s="60">
        <v>45</v>
      </c>
      <c r="B145" s="86"/>
      <c r="C145" s="87"/>
      <c r="D145" s="82"/>
      <c r="E145" s="82"/>
      <c r="F145" s="82"/>
      <c r="G145" s="117" t="str">
        <f t="shared" si="4"/>
        <v/>
      </c>
      <c r="H145" s="86"/>
      <c r="I145" s="82"/>
      <c r="J145" s="82"/>
      <c r="K145" s="91"/>
      <c r="L145" s="192" t="str">
        <f>+IF(AND(K145&gt;0,O145="Ejecución"),(K145/877802)*Tabla28[[#This Row],[% participación]],IF(AND(K145&gt;0,O145&lt;&gt;"Ejecución"),"-",""))</f>
        <v/>
      </c>
      <c r="M145" s="87"/>
      <c r="N145" s="90" t="str">
        <f t="shared" si="3"/>
        <v/>
      </c>
      <c r="O145" s="92"/>
      <c r="P145" s="122"/>
    </row>
    <row r="146" spans="1:21" s="7" customFormat="1" ht="24.75" customHeight="1" outlineLevel="1" x14ac:dyDescent="0.25">
      <c r="A146" s="60">
        <v>46</v>
      </c>
      <c r="B146" s="86"/>
      <c r="C146" s="87"/>
      <c r="D146" s="82"/>
      <c r="E146" s="82"/>
      <c r="F146" s="82"/>
      <c r="G146" s="117" t="str">
        <f t="shared" si="4"/>
        <v/>
      </c>
      <c r="H146" s="86"/>
      <c r="I146" s="82"/>
      <c r="J146" s="82"/>
      <c r="K146" s="91"/>
      <c r="L146" s="192" t="str">
        <f>+IF(AND(K146&gt;0,O146="Ejecución"),(K146/877802)*Tabla28[[#This Row],[% participación]],IF(AND(K146&gt;0,O146&lt;&gt;"Ejecución"),"-",""))</f>
        <v/>
      </c>
      <c r="M146" s="87"/>
      <c r="N146" s="90" t="str">
        <f t="shared" si="3"/>
        <v/>
      </c>
      <c r="O146" s="92"/>
      <c r="P146" s="122"/>
    </row>
    <row r="147" spans="1:21" s="7" customFormat="1" ht="24.75" customHeight="1" outlineLevel="1" x14ac:dyDescent="0.25">
      <c r="A147" s="60">
        <v>47</v>
      </c>
      <c r="B147" s="86"/>
      <c r="C147" s="87"/>
      <c r="D147" s="82"/>
      <c r="E147" s="82"/>
      <c r="F147" s="82"/>
      <c r="G147" s="117" t="str">
        <f>IF(AND(E147&lt;&gt;"",F147&lt;&gt;""),((F147-E147)/30),"")</f>
        <v/>
      </c>
      <c r="H147" s="86"/>
      <c r="I147" s="82"/>
      <c r="J147" s="82"/>
      <c r="K147" s="91"/>
      <c r="L147" s="192" t="str">
        <f>+IF(AND(K147&gt;0,O147="Ejecución"),(K147/877802)*Tabla28[[#This Row],[% participación]],IF(AND(K147&gt;0,O147&lt;&gt;"Ejecución"),"-",""))</f>
        <v/>
      </c>
      <c r="M147" s="87"/>
      <c r="N147" s="90" t="str">
        <f t="shared" si="3"/>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0" t="s">
        <v>15</v>
      </c>
      <c r="B150" s="211"/>
      <c r="C150" s="211"/>
      <c r="D150" s="211"/>
      <c r="E150" s="212"/>
      <c r="F150" s="211" t="s">
        <v>17</v>
      </c>
      <c r="G150" s="211"/>
      <c r="H150" s="211"/>
      <c r="I150" s="210" t="s">
        <v>18</v>
      </c>
      <c r="J150" s="211"/>
      <c r="K150" s="211"/>
      <c r="L150" s="211"/>
      <c r="M150" s="211"/>
      <c r="N150" s="211"/>
      <c r="O150" s="212"/>
      <c r="P150" s="119"/>
    </row>
    <row r="151" spans="1:21" ht="51.75" customHeight="1" x14ac:dyDescent="0.25">
      <c r="A151" s="226" t="s">
        <v>2717</v>
      </c>
      <c r="B151" s="227"/>
      <c r="C151" s="227"/>
      <c r="D151" s="227"/>
      <c r="E151" s="228"/>
      <c r="F151" s="229" t="s">
        <v>2718</v>
      </c>
      <c r="G151" s="229"/>
      <c r="H151" s="229"/>
      <c r="I151" s="226" t="s">
        <v>2643</v>
      </c>
      <c r="J151" s="227"/>
      <c r="K151" s="227"/>
      <c r="L151" s="227"/>
      <c r="M151" s="227"/>
      <c r="N151" s="227"/>
      <c r="O151" s="228"/>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0" t="s">
        <v>2626</v>
      </c>
      <c r="C153" s="230"/>
      <c r="D153" s="230"/>
      <c r="E153" s="8"/>
      <c r="F153" s="5"/>
      <c r="G153" s="231" t="s">
        <v>2626</v>
      </c>
      <c r="H153" s="231"/>
      <c r="I153" s="232" t="s">
        <v>1167</v>
      </c>
      <c r="J153" s="233"/>
      <c r="K153" s="233"/>
      <c r="L153" s="233"/>
      <c r="M153" s="233"/>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4" t="s">
        <v>2656</v>
      </c>
      <c r="J155" s="235"/>
      <c r="K155" s="235"/>
      <c r="L155" s="235"/>
      <c r="M155" s="235"/>
      <c r="N155" s="235"/>
      <c r="O155" s="236"/>
      <c r="Q155" s="4" t="s">
        <v>17</v>
      </c>
      <c r="U155" s="58" t="str">
        <f>D155</f>
        <v>Si</v>
      </c>
    </row>
    <row r="156" spans="1:21" x14ac:dyDescent="0.25">
      <c r="A156" s="9"/>
      <c r="B156" s="237" t="s">
        <v>2712</v>
      </c>
      <c r="C156" s="237"/>
      <c r="D156" s="237"/>
      <c r="E156" s="8"/>
      <c r="F156" s="5"/>
      <c r="H156" s="130" t="s">
        <v>2711</v>
      </c>
      <c r="I156" s="234"/>
      <c r="J156" s="235"/>
      <c r="K156" s="235"/>
      <c r="L156" s="235"/>
      <c r="M156" s="235"/>
      <c r="N156" s="235"/>
      <c r="O156" s="236"/>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0" t="s">
        <v>26</v>
      </c>
      <c r="B160" s="211"/>
      <c r="C160" s="211"/>
      <c r="D160" s="211"/>
      <c r="E160" s="211"/>
      <c r="F160" s="211"/>
      <c r="G160" s="211"/>
      <c r="H160" s="211"/>
      <c r="I160" s="211"/>
      <c r="J160" s="211"/>
      <c r="K160" s="211"/>
      <c r="L160" s="211"/>
      <c r="M160" s="211"/>
      <c r="N160" s="211"/>
      <c r="O160" s="212"/>
      <c r="P160" s="119"/>
    </row>
    <row r="161" spans="1:28" ht="15" customHeight="1" x14ac:dyDescent="0.25">
      <c r="A161" s="213" t="s">
        <v>1169</v>
      </c>
      <c r="B161" s="214"/>
      <c r="C161" s="214"/>
      <c r="D161" s="214"/>
      <c r="E161" s="214"/>
      <c r="F161" s="214"/>
      <c r="G161" s="214"/>
      <c r="H161" s="214"/>
      <c r="I161" s="214"/>
      <c r="J161" s="214"/>
      <c r="K161" s="214"/>
      <c r="L161" s="214"/>
      <c r="M161" s="214"/>
      <c r="N161" s="214"/>
      <c r="O161" s="215"/>
    </row>
    <row r="162" spans="1:28" ht="15.75" thickBot="1" x14ac:dyDescent="0.3">
      <c r="A162" s="216"/>
      <c r="B162" s="217"/>
      <c r="C162" s="217"/>
      <c r="D162" s="217"/>
      <c r="E162" s="217"/>
      <c r="F162" s="217"/>
      <c r="G162" s="217"/>
      <c r="H162" s="217"/>
      <c r="I162" s="217"/>
      <c r="J162" s="217"/>
      <c r="K162" s="217"/>
      <c r="L162" s="217"/>
      <c r="M162" s="217"/>
      <c r="N162" s="217"/>
      <c r="O162" s="218"/>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8" t="s">
        <v>1168</v>
      </c>
      <c r="C164" s="208"/>
      <c r="D164" s="208"/>
      <c r="E164" s="208"/>
      <c r="F164" s="208"/>
      <c r="G164" s="208"/>
      <c r="H164" s="21"/>
      <c r="I164" s="195" t="s">
        <v>1180</v>
      </c>
      <c r="J164" s="196"/>
      <c r="K164" s="196"/>
      <c r="L164" s="196"/>
      <c r="M164" s="196"/>
      <c r="N164" s="197"/>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8" t="s">
        <v>19</v>
      </c>
      <c r="C165" s="199"/>
      <c r="D165" s="200"/>
      <c r="E165" s="195" t="s">
        <v>2628</v>
      </c>
      <c r="F165" s="196"/>
      <c r="G165" s="197"/>
      <c r="H165" s="5"/>
      <c r="I165" s="198" t="s">
        <v>19</v>
      </c>
      <c r="J165" s="199"/>
      <c r="K165" s="200"/>
      <c r="L165" s="31" t="s">
        <v>2627</v>
      </c>
      <c r="M165" s="31"/>
      <c r="N165" s="31"/>
      <c r="O165" s="8"/>
      <c r="Q165" s="69">
        <f>F167</f>
        <v>0</v>
      </c>
      <c r="R165" s="69">
        <f>F168</f>
        <v>0.01</v>
      </c>
      <c r="S165" s="69">
        <f>F169</f>
        <v>0</v>
      </c>
      <c r="T165" s="69">
        <f>F170</f>
        <v>0</v>
      </c>
      <c r="U165" s="69">
        <f>C173</f>
        <v>0.03</v>
      </c>
      <c r="V165" s="71">
        <f>E173</f>
        <v>24136393.5</v>
      </c>
      <c r="W165" s="69" t="str">
        <f>G167</f>
        <v/>
      </c>
      <c r="X165" s="69">
        <f>G168</f>
        <v>0.03</v>
      </c>
      <c r="Y165" s="69" t="str">
        <f>G169</f>
        <v/>
      </c>
      <c r="Z165" s="69" t="str">
        <f>G170</f>
        <v/>
      </c>
    </row>
    <row r="166" spans="1:28" x14ac:dyDescent="0.25">
      <c r="A166" s="9"/>
      <c r="B166" s="201"/>
      <c r="C166" s="202"/>
      <c r="D166" s="203"/>
      <c r="E166" s="31" t="s">
        <v>2629</v>
      </c>
      <c r="F166" s="31" t="s">
        <v>2630</v>
      </c>
      <c r="G166" s="31" t="s">
        <v>2631</v>
      </c>
      <c r="H166" s="5"/>
      <c r="I166" s="201"/>
      <c r="J166" s="202"/>
      <c r="K166" s="203"/>
      <c r="L166" s="31" t="s">
        <v>2629</v>
      </c>
      <c r="M166" s="31" t="s">
        <v>2630</v>
      </c>
      <c r="N166" s="31" t="s">
        <v>2631</v>
      </c>
      <c r="O166" s="8"/>
    </row>
    <row r="167" spans="1:28" x14ac:dyDescent="0.25">
      <c r="A167" s="9"/>
      <c r="B167" s="207" t="s">
        <v>1170</v>
      </c>
      <c r="C167" s="207"/>
      <c r="D167" s="207"/>
      <c r="E167" s="25">
        <v>0.02</v>
      </c>
      <c r="F167" s="96"/>
      <c r="G167" s="26" t="str">
        <f>IF(F167&gt;0,SUM(E167+F167),"")</f>
        <v/>
      </c>
      <c r="H167" s="5"/>
      <c r="I167" s="204" t="s">
        <v>1175</v>
      </c>
      <c r="J167" s="205"/>
      <c r="K167" s="206"/>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7" t="s">
        <v>1171</v>
      </c>
      <c r="C168" s="207"/>
      <c r="D168" s="207"/>
      <c r="E168" s="25">
        <v>0.02</v>
      </c>
      <c r="F168" s="96">
        <v>0.01</v>
      </c>
      <c r="G168" s="26">
        <f>IF(F168&gt;0,SUM(E168+F168),"")</f>
        <v>0.03</v>
      </c>
      <c r="H168" s="5"/>
      <c r="I168" s="204" t="s">
        <v>1176</v>
      </c>
      <c r="J168" s="205"/>
      <c r="K168" s="206"/>
      <c r="L168" s="25">
        <v>0.02</v>
      </c>
      <c r="M168" s="96"/>
      <c r="N168" s="26" t="str">
        <f>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07" t="s">
        <v>1172</v>
      </c>
      <c r="C169" s="207"/>
      <c r="D169" s="207"/>
      <c r="E169" s="25">
        <v>0.02</v>
      </c>
      <c r="F169" s="96"/>
      <c r="G169" s="26" t="str">
        <f>IF(F169&gt;0,SUM(E169+F169),"")</f>
        <v/>
      </c>
      <c r="H169" s="5"/>
      <c r="I169" s="204" t="s">
        <v>1177</v>
      </c>
      <c r="J169" s="205"/>
      <c r="K169" s="206"/>
      <c r="L169" s="25">
        <v>0.02</v>
      </c>
      <c r="M169" s="96"/>
      <c r="N169" s="26" t="str">
        <f>IF(M169&gt;0,SUM(L169+M169),"")</f>
        <v/>
      </c>
      <c r="O169" s="8"/>
    </row>
    <row r="170" spans="1:28" x14ac:dyDescent="0.25">
      <c r="A170" s="9"/>
      <c r="B170" s="207" t="s">
        <v>1173</v>
      </c>
      <c r="C170" s="207"/>
      <c r="D170" s="207"/>
      <c r="E170" s="25">
        <v>0.03</v>
      </c>
      <c r="F170" s="96"/>
      <c r="G170" s="26" t="str">
        <f>IF(F170&gt;0,SUM(E170+F170),"")</f>
        <v/>
      </c>
      <c r="H170" s="5"/>
      <c r="I170" s="204" t="s">
        <v>1178</v>
      </c>
      <c r="J170" s="205"/>
      <c r="K170" s="206"/>
      <c r="L170" s="25">
        <v>0.02</v>
      </c>
      <c r="M170" s="96"/>
      <c r="N170" s="26" t="str">
        <f>IF(M170&gt;0,SUM(L170+M170),"")</f>
        <v/>
      </c>
      <c r="O170" s="8"/>
    </row>
    <row r="171" spans="1:28" x14ac:dyDescent="0.25">
      <c r="A171" s="9"/>
      <c r="B171" s="5"/>
      <c r="C171" s="5"/>
      <c r="D171" s="5"/>
      <c r="E171" s="5"/>
      <c r="F171" s="5"/>
      <c r="G171" s="5"/>
      <c r="H171" s="5"/>
      <c r="I171" s="204" t="s">
        <v>1179</v>
      </c>
      <c r="J171" s="205"/>
      <c r="K171" s="206"/>
      <c r="L171" s="25">
        <v>0.02</v>
      </c>
      <c r="M171" s="96">
        <v>0</v>
      </c>
      <c r="N171" s="26" t="str">
        <f>IF(M171&gt;0,SUM(L171+M171),"")</f>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0.03</v>
      </c>
      <c r="D173" s="146" t="s">
        <v>2641</v>
      </c>
      <c r="E173" s="147">
        <f>+(C173*K20)</f>
        <v>24136393.5</v>
      </c>
      <c r="F173" s="148"/>
      <c r="G173" s="149"/>
      <c r="H173" s="142"/>
      <c r="I173" s="144" t="s">
        <v>2640</v>
      </c>
      <c r="J173" s="145">
        <f>+SUM(N167:N171)</f>
        <v>0</v>
      </c>
      <c r="K173" s="209" t="s">
        <v>2641</v>
      </c>
      <c r="L173" s="209"/>
      <c r="M173" s="150">
        <f>+J173*K20</f>
        <v>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0" t="s">
        <v>20</v>
      </c>
      <c r="B176" s="211"/>
      <c r="C176" s="211"/>
      <c r="D176" s="211"/>
      <c r="E176" s="211"/>
      <c r="F176" s="211"/>
      <c r="G176" s="211"/>
      <c r="H176" s="211"/>
      <c r="I176" s="211"/>
      <c r="J176" s="211"/>
      <c r="K176" s="211"/>
      <c r="L176" s="211"/>
      <c r="M176" s="211"/>
      <c r="N176" s="211"/>
      <c r="O176" s="212"/>
      <c r="P176" s="119"/>
    </row>
    <row r="177" spans="1:20" ht="15" customHeight="1" x14ac:dyDescent="0.25">
      <c r="A177" s="213" t="s">
        <v>21</v>
      </c>
      <c r="B177" s="214"/>
      <c r="C177" s="214"/>
      <c r="D177" s="214"/>
      <c r="E177" s="214"/>
      <c r="F177" s="214"/>
      <c r="G177" s="214"/>
      <c r="H177" s="214"/>
      <c r="I177" s="214"/>
      <c r="J177" s="214"/>
      <c r="K177" s="214"/>
      <c r="L177" s="214"/>
      <c r="M177" s="214"/>
      <c r="N177" s="214"/>
      <c r="O177" s="215"/>
    </row>
    <row r="178" spans="1:20" ht="15.75" thickBot="1" x14ac:dyDescent="0.3">
      <c r="A178" s="216"/>
      <c r="B178" s="217"/>
      <c r="C178" s="217"/>
      <c r="D178" s="217"/>
      <c r="E178" s="217"/>
      <c r="F178" s="217"/>
      <c r="G178" s="217"/>
      <c r="H178" s="217"/>
      <c r="I178" s="217"/>
      <c r="J178" s="217"/>
      <c r="K178" s="217"/>
      <c r="L178" s="217"/>
      <c r="M178" s="217"/>
      <c r="N178" s="217"/>
      <c r="O178" s="218"/>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3" t="s">
        <v>2649</v>
      </c>
      <c r="C180" s="223"/>
      <c r="E180" s="5" t="s">
        <v>22</v>
      </c>
      <c r="H180" s="29" t="s">
        <v>27</v>
      </c>
      <c r="J180" s="5" t="s">
        <v>2650</v>
      </c>
      <c r="K180" s="5"/>
      <c r="M180" s="5"/>
      <c r="N180" s="5"/>
      <c r="O180" s="8"/>
      <c r="Q180" s="72">
        <f>C181</f>
        <v>42307</v>
      </c>
      <c r="R180" s="58" t="str">
        <f>E181</f>
        <v>1768 del 30 de octubre 2015</v>
      </c>
      <c r="S180" s="58" t="str">
        <f>H181</f>
        <v>DANIEL MARTINEZ PEDROZO</v>
      </c>
      <c r="T180" s="72">
        <f>K181</f>
        <v>41852</v>
      </c>
    </row>
    <row r="181" spans="1:20" x14ac:dyDescent="0.25">
      <c r="A181" s="9"/>
      <c r="C181" s="100">
        <v>42307</v>
      </c>
      <c r="D181" s="5"/>
      <c r="E181" s="98" t="s">
        <v>2723</v>
      </c>
      <c r="F181" s="5"/>
      <c r="G181" s="5"/>
      <c r="H181" s="98" t="s">
        <v>2724</v>
      </c>
      <c r="J181" s="5"/>
      <c r="K181" s="100">
        <v>41852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0" t="s">
        <v>32</v>
      </c>
      <c r="B185" s="211"/>
      <c r="C185" s="211"/>
      <c r="D185" s="211"/>
      <c r="E185" s="211"/>
      <c r="F185" s="211"/>
      <c r="G185" s="211"/>
      <c r="H185" s="211"/>
      <c r="I185" s="211"/>
      <c r="J185" s="211"/>
      <c r="K185" s="211"/>
      <c r="L185" s="211"/>
      <c r="M185" s="211"/>
      <c r="N185" s="211"/>
      <c r="O185" s="212"/>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19" t="s">
        <v>2713</v>
      </c>
      <c r="C187" s="219"/>
      <c r="D187" s="219"/>
      <c r="E187" s="219"/>
      <c r="F187" s="219"/>
      <c r="G187" s="219"/>
      <c r="H187" s="219"/>
      <c r="I187" s="219"/>
      <c r="J187" s="219"/>
      <c r="K187" s="219"/>
      <c r="L187" s="219"/>
      <c r="M187" s="219"/>
      <c r="N187" s="219"/>
      <c r="O187" s="8"/>
    </row>
    <row r="188" spans="1:20" x14ac:dyDescent="0.25">
      <c r="A188" s="9"/>
      <c r="B188" s="220"/>
      <c r="C188" s="220"/>
      <c r="D188" s="220"/>
      <c r="E188" s="220"/>
      <c r="F188" s="220"/>
      <c r="G188" s="220"/>
      <c r="H188" s="220"/>
      <c r="I188" s="220"/>
      <c r="J188" s="220"/>
      <c r="K188" s="220"/>
      <c r="L188" s="220"/>
      <c r="M188" s="220"/>
      <c r="N188" s="220"/>
      <c r="O188" s="8"/>
    </row>
    <row r="189" spans="1:20" x14ac:dyDescent="0.25">
      <c r="A189" s="9"/>
      <c r="B189" s="221" t="s">
        <v>2689</v>
      </c>
      <c r="C189" s="222"/>
      <c r="D189" s="222"/>
      <c r="E189" s="222"/>
      <c r="F189" s="222"/>
      <c r="G189" s="222"/>
      <c r="H189" s="222"/>
      <c r="I189" s="222"/>
      <c r="J189" s="222"/>
      <c r="K189" s="222"/>
      <c r="L189" s="222"/>
      <c r="M189" s="222"/>
      <c r="N189" s="222"/>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DANIEL MARTINEZ PEDROZO</v>
      </c>
      <c r="R198" s="58" t="str">
        <f>H199</f>
        <v>CARRERA 46 # 76-230 LOCAL 6</v>
      </c>
      <c r="S198" s="58" t="str">
        <f>H200</f>
        <v>3045156-3004110403</v>
      </c>
      <c r="T198" s="58" t="str">
        <f>K199</f>
        <v>Calle 81 # 41-90</v>
      </c>
      <c r="U198" s="58" t="str">
        <f>K200</f>
        <v>coagrosocial@hotmail.com</v>
      </c>
    </row>
    <row r="199" spans="1:21" x14ac:dyDescent="0.25">
      <c r="A199" s="9"/>
      <c r="B199" s="30" t="s">
        <v>31</v>
      </c>
      <c r="C199" s="98" t="s">
        <v>2724</v>
      </c>
      <c r="D199" s="22"/>
      <c r="G199" s="30" t="s">
        <v>2633</v>
      </c>
      <c r="H199" s="99" t="s">
        <v>2725</v>
      </c>
      <c r="J199" s="30" t="s">
        <v>2635</v>
      </c>
      <c r="K199" s="98" t="s">
        <v>2728</v>
      </c>
      <c r="L199" s="22"/>
      <c r="M199" s="22"/>
      <c r="N199" s="22"/>
      <c r="O199" s="8"/>
    </row>
    <row r="200" spans="1:21" x14ac:dyDescent="0.25">
      <c r="A200" s="9"/>
      <c r="B200" s="30" t="s">
        <v>2632</v>
      </c>
      <c r="C200" s="98" t="s">
        <v>2724</v>
      </c>
      <c r="D200" s="22"/>
      <c r="G200" s="30" t="s">
        <v>2634</v>
      </c>
      <c r="H200" s="99" t="s">
        <v>2726</v>
      </c>
      <c r="J200" s="30" t="s">
        <v>2636</v>
      </c>
      <c r="K200" s="98" t="s">
        <v>2727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03:O147 B89:L93 N62:O93 I23:J35 C103:K103 M102:M147 M101 G50:G51 G49 G52 G53 G54 G55 G56 G57 G58 L53 L54 L55 L56 L57 C105:K105 C104:J104 G59 G60:G61 L59 L60 G63:I70 D71:I80 K71:L80 K68:L70 L62:L67 D81:L88 G62 C102 G102 C107:K147 C106:D106 F106:K106" listDataValidation="1"/>
    <ignoredError sqref="N101" unlockedFormula="1" listDataValidation="1"/>
    <ignoredError sqref="B38" evalError="1"/>
    <ignoredError sqref="N102:N147 M53:M57 N15 M59:M60 M62: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53" zoomScale="82" zoomScaleNormal="82" zoomScaleSheetLayoutView="25" workbookViewId="0">
      <selection activeCell="A45" sqref="A45:O4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2720</v>
      </c>
      <c r="D15" s="38"/>
      <c r="E15" s="38"/>
      <c r="F15" s="5"/>
      <c r="G15" s="35" t="s">
        <v>1174</v>
      </c>
      <c r="H15" s="81"/>
      <c r="I15" s="35" t="s">
        <v>2637</v>
      </c>
      <c r="J15" s="81"/>
      <c r="L15" s="247" t="s">
        <v>10</v>
      </c>
      <c r="M15" s="247"/>
      <c r="N15" s="85" t="str">
        <f>+IF(J15="Plural","Ingrese %","N/A")</f>
        <v>N/A</v>
      </c>
      <c r="O15" s="8"/>
      <c r="Q15" s="123" t="str">
        <f>C15</f>
        <v>41</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1" t="s">
        <v>3</v>
      </c>
      <c r="C37" s="271"/>
      <c r="D37" s="271"/>
      <c r="E37" s="271"/>
      <c r="F37" s="271"/>
      <c r="G37" s="5"/>
      <c r="H37" s="250" t="s">
        <v>4</v>
      </c>
      <c r="I37" s="251"/>
      <c r="J37" s="251"/>
      <c r="K37" s="251"/>
      <c r="L37" s="251"/>
      <c r="M37" s="251"/>
      <c r="N37" s="251"/>
      <c r="O37" s="252"/>
    </row>
    <row r="38" spans="1:15" ht="21" customHeight="1" x14ac:dyDescent="0.25">
      <c r="A38" s="9"/>
      <c r="B38" s="272" t="e">
        <f>VLOOKUP(B20,EAS!A2:B1439,2,0)</f>
        <v>#N/A</v>
      </c>
      <c r="C38" s="272"/>
      <c r="D38" s="272"/>
      <c r="E38" s="272"/>
      <c r="F38" s="272"/>
      <c r="G38" s="5"/>
      <c r="H38" s="255"/>
      <c r="I38" s="256"/>
      <c r="J38" s="256"/>
      <c r="K38" s="256"/>
      <c r="L38" s="256"/>
      <c r="M38" s="256"/>
      <c r="N38" s="256"/>
      <c r="O38" s="257"/>
    </row>
    <row r="39" spans="1:15" ht="21" customHeight="1" x14ac:dyDescent="0.25">
      <c r="A39" s="9"/>
      <c r="B39" s="272"/>
      <c r="C39" s="272"/>
      <c r="D39" s="272"/>
      <c r="E39" s="272"/>
      <c r="F39" s="272"/>
      <c r="G39" s="5"/>
      <c r="H39" s="255"/>
      <c r="I39" s="256"/>
      <c r="J39" s="256"/>
      <c r="K39" s="256"/>
      <c r="L39" s="256"/>
      <c r="M39" s="256"/>
      <c r="N39" s="256"/>
      <c r="O39" s="257"/>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0" t="s">
        <v>5</v>
      </c>
      <c r="B42" s="211"/>
      <c r="C42" s="211"/>
      <c r="D42" s="211"/>
      <c r="E42" s="211"/>
      <c r="F42" s="211"/>
      <c r="G42" s="211"/>
      <c r="H42" s="211"/>
      <c r="I42" s="211"/>
      <c r="J42" s="211"/>
      <c r="K42" s="211"/>
      <c r="L42" s="211"/>
      <c r="M42" s="211"/>
      <c r="N42" s="211"/>
      <c r="O42" s="212"/>
    </row>
    <row r="43" spans="1:15" ht="8.25" customHeight="1" thickBot="1" x14ac:dyDescent="0.3"/>
    <row r="44" spans="1:15" s="119" customFormat="1" ht="31.5" customHeight="1" thickBot="1" x14ac:dyDescent="0.3">
      <c r="A44" s="238" t="s">
        <v>6</v>
      </c>
      <c r="B44" s="239"/>
      <c r="C44" s="239"/>
      <c r="D44" s="239"/>
      <c r="E44" s="239"/>
      <c r="F44" s="239"/>
      <c r="G44" s="239"/>
      <c r="H44" s="239"/>
      <c r="I44" s="239"/>
      <c r="J44" s="239"/>
      <c r="K44" s="239"/>
      <c r="L44" s="239"/>
      <c r="M44" s="239"/>
      <c r="N44" s="239"/>
      <c r="O44" s="240"/>
    </row>
    <row r="45" spans="1:15" ht="15" customHeight="1" x14ac:dyDescent="0.25">
      <c r="A45" s="241" t="s">
        <v>2709</v>
      </c>
      <c r="B45" s="242"/>
      <c r="C45" s="242"/>
      <c r="D45" s="242"/>
      <c r="E45" s="242"/>
      <c r="F45" s="242"/>
      <c r="G45" s="242"/>
      <c r="H45" s="242"/>
      <c r="I45" s="242"/>
      <c r="J45" s="242"/>
      <c r="K45" s="242"/>
      <c r="L45" s="242"/>
      <c r="M45" s="242"/>
      <c r="N45" s="242"/>
      <c r="O45" s="243"/>
    </row>
    <row r="46" spans="1:15" x14ac:dyDescent="0.25">
      <c r="A46" s="244"/>
      <c r="B46" s="245"/>
      <c r="C46" s="245"/>
      <c r="D46" s="245"/>
      <c r="E46" s="245"/>
      <c r="F46" s="245"/>
      <c r="G46" s="245"/>
      <c r="H46" s="245"/>
      <c r="I46" s="245"/>
      <c r="J46" s="245"/>
      <c r="K46" s="245"/>
      <c r="L46" s="245"/>
      <c r="M46" s="245"/>
      <c r="N46" s="245"/>
      <c r="O46" s="246"/>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ref="M50:M93" si="2">+IF(L50="No",1,IF(L50="Si","Ingrese %",""))</f>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8"/>
      <c r="F53" s="88"/>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8"/>
      <c r="F54" s="88"/>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8" t="s">
        <v>2646</v>
      </c>
      <c r="B96" s="239"/>
      <c r="C96" s="239"/>
      <c r="D96" s="239"/>
      <c r="E96" s="239"/>
      <c r="F96" s="239"/>
      <c r="G96" s="239"/>
      <c r="H96" s="239"/>
      <c r="I96" s="239"/>
      <c r="J96" s="239"/>
      <c r="K96" s="239"/>
      <c r="L96" s="239"/>
      <c r="M96" s="239"/>
      <c r="N96" s="239"/>
      <c r="O96" s="240"/>
    </row>
    <row r="97" spans="1:15" ht="15" customHeight="1" x14ac:dyDescent="0.25">
      <c r="A97" s="241" t="s">
        <v>2710</v>
      </c>
      <c r="B97" s="242"/>
      <c r="C97" s="242"/>
      <c r="D97" s="242"/>
      <c r="E97" s="242"/>
      <c r="F97" s="242"/>
      <c r="G97" s="242"/>
      <c r="H97" s="242"/>
      <c r="I97" s="242"/>
      <c r="J97" s="242"/>
      <c r="K97" s="242"/>
      <c r="L97" s="242"/>
      <c r="M97" s="242"/>
      <c r="N97" s="242"/>
      <c r="O97" s="243"/>
    </row>
    <row r="98" spans="1:15" x14ac:dyDescent="0.25">
      <c r="A98" s="244"/>
      <c r="B98" s="245"/>
      <c r="C98" s="245"/>
      <c r="D98" s="245"/>
      <c r="E98" s="245"/>
      <c r="F98" s="245"/>
      <c r="G98" s="245"/>
      <c r="H98" s="245"/>
      <c r="I98" s="245"/>
      <c r="J98" s="245"/>
      <c r="K98" s="245"/>
      <c r="L98" s="245"/>
      <c r="M98" s="245"/>
      <c r="N98" s="245"/>
      <c r="O98" s="246"/>
    </row>
    <row r="99" spans="1:15" s="120" customFormat="1" ht="26.25" customHeight="1" x14ac:dyDescent="0.25">
      <c r="A99" s="1"/>
      <c r="B99" s="1"/>
      <c r="C99" s="1"/>
      <c r="D99" s="1"/>
      <c r="E99" s="1"/>
      <c r="F99" s="1"/>
      <c r="G99" s="1"/>
      <c r="H99" s="1"/>
      <c r="I99" s="224" t="s">
        <v>11</v>
      </c>
      <c r="J99" s="225"/>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0" t="s">
        <v>15</v>
      </c>
      <c r="B143" s="211"/>
      <c r="C143" s="211"/>
      <c r="D143" s="211"/>
      <c r="E143" s="212"/>
      <c r="F143" s="211" t="s">
        <v>17</v>
      </c>
      <c r="G143" s="211"/>
      <c r="H143" s="211"/>
      <c r="I143" s="210" t="s">
        <v>18</v>
      </c>
      <c r="J143" s="211"/>
      <c r="K143" s="211"/>
      <c r="L143" s="211"/>
      <c r="M143" s="211"/>
      <c r="N143" s="211"/>
      <c r="O143" s="212"/>
    </row>
    <row r="144" spans="1:15" ht="51.75" customHeight="1" x14ac:dyDescent="0.25">
      <c r="A144" s="226" t="s">
        <v>2717</v>
      </c>
      <c r="B144" s="227"/>
      <c r="C144" s="227"/>
      <c r="D144" s="227"/>
      <c r="E144" s="228"/>
      <c r="F144" s="229" t="s">
        <v>2718</v>
      </c>
      <c r="G144" s="229"/>
      <c r="H144" s="229"/>
      <c r="I144" s="226" t="s">
        <v>2643</v>
      </c>
      <c r="J144" s="227"/>
      <c r="K144" s="227"/>
      <c r="L144" s="227"/>
      <c r="M144" s="227"/>
      <c r="N144" s="227"/>
      <c r="O144" s="228"/>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0" t="s">
        <v>2626</v>
      </c>
      <c r="C146" s="230"/>
      <c r="D146" s="230"/>
      <c r="E146" s="8"/>
      <c r="F146" s="5"/>
      <c r="G146" s="231" t="s">
        <v>2626</v>
      </c>
      <c r="H146" s="231"/>
      <c r="I146" s="232" t="s">
        <v>1167</v>
      </c>
      <c r="J146" s="233"/>
      <c r="K146" s="233"/>
      <c r="L146" s="233"/>
      <c r="M146" s="233"/>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4" t="s">
        <v>2656</v>
      </c>
      <c r="J148" s="235"/>
      <c r="K148" s="235"/>
      <c r="L148" s="235"/>
      <c r="M148" s="235"/>
      <c r="N148" s="235"/>
      <c r="O148" s="236"/>
      <c r="Q148" s="118" t="s">
        <v>17</v>
      </c>
      <c r="U148" s="123">
        <f>D148</f>
        <v>0</v>
      </c>
    </row>
    <row r="149" spans="1:28" x14ac:dyDescent="0.25">
      <c r="A149" s="9"/>
      <c r="B149" s="237" t="s">
        <v>2712</v>
      </c>
      <c r="C149" s="237"/>
      <c r="D149" s="237"/>
      <c r="E149" s="8"/>
      <c r="F149" s="5"/>
      <c r="H149" s="130" t="s">
        <v>2711</v>
      </c>
      <c r="I149" s="234"/>
      <c r="J149" s="235"/>
      <c r="K149" s="235"/>
      <c r="L149" s="235"/>
      <c r="M149" s="235"/>
      <c r="N149" s="235"/>
      <c r="O149" s="236"/>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0" t="s">
        <v>26</v>
      </c>
      <c r="B153" s="211"/>
      <c r="C153" s="211"/>
      <c r="D153" s="211"/>
      <c r="E153" s="211"/>
      <c r="F153" s="211"/>
      <c r="G153" s="211"/>
      <c r="H153" s="211"/>
      <c r="I153" s="211"/>
      <c r="J153" s="211"/>
      <c r="K153" s="211"/>
      <c r="L153" s="211"/>
      <c r="M153" s="211"/>
      <c r="N153" s="211"/>
      <c r="O153" s="212"/>
    </row>
    <row r="154" spans="1:28" ht="15" customHeight="1" x14ac:dyDescent="0.25">
      <c r="A154" s="213" t="s">
        <v>1169</v>
      </c>
      <c r="B154" s="214"/>
      <c r="C154" s="214"/>
      <c r="D154" s="214"/>
      <c r="E154" s="214"/>
      <c r="F154" s="214"/>
      <c r="G154" s="214"/>
      <c r="H154" s="214"/>
      <c r="I154" s="214"/>
      <c r="J154" s="214"/>
      <c r="K154" s="214"/>
      <c r="L154" s="214"/>
      <c r="M154" s="214"/>
      <c r="N154" s="214"/>
      <c r="O154" s="215"/>
    </row>
    <row r="155" spans="1:28" ht="15.75" thickBot="1" x14ac:dyDescent="0.3">
      <c r="A155" s="216"/>
      <c r="B155" s="217"/>
      <c r="C155" s="217"/>
      <c r="D155" s="217"/>
      <c r="E155" s="217"/>
      <c r="F155" s="217"/>
      <c r="G155" s="217"/>
      <c r="H155" s="217"/>
      <c r="I155" s="217"/>
      <c r="J155" s="217"/>
      <c r="K155" s="217"/>
      <c r="L155" s="217"/>
      <c r="M155" s="217"/>
      <c r="N155" s="217"/>
      <c r="O155" s="218"/>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8" t="s">
        <v>1168</v>
      </c>
      <c r="C157" s="208"/>
      <c r="D157" s="208"/>
      <c r="E157" s="208"/>
      <c r="F157" s="208"/>
      <c r="G157" s="208"/>
      <c r="H157" s="21"/>
      <c r="I157" s="195" t="s">
        <v>1180</v>
      </c>
      <c r="J157" s="196"/>
      <c r="K157" s="196"/>
      <c r="L157" s="196"/>
      <c r="M157" s="196"/>
      <c r="N157" s="197"/>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8" t="s">
        <v>19</v>
      </c>
      <c r="C158" s="199"/>
      <c r="D158" s="200"/>
      <c r="E158" s="195" t="s">
        <v>2628</v>
      </c>
      <c r="F158" s="196"/>
      <c r="G158" s="197"/>
      <c r="H158" s="5"/>
      <c r="I158" s="198" t="s">
        <v>19</v>
      </c>
      <c r="J158" s="199"/>
      <c r="K158" s="200"/>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1"/>
      <c r="C159" s="202"/>
      <c r="D159" s="203"/>
      <c r="E159" s="111" t="s">
        <v>2629</v>
      </c>
      <c r="F159" s="111" t="s">
        <v>2630</v>
      </c>
      <c r="G159" s="111" t="s">
        <v>2631</v>
      </c>
      <c r="H159" s="5"/>
      <c r="I159" s="201"/>
      <c r="J159" s="202"/>
      <c r="K159" s="203"/>
      <c r="L159" s="111" t="s">
        <v>2629</v>
      </c>
      <c r="M159" s="111" t="s">
        <v>2630</v>
      </c>
      <c r="N159" s="111" t="s">
        <v>2631</v>
      </c>
      <c r="O159" s="8"/>
    </row>
    <row r="160" spans="1:28" x14ac:dyDescent="0.25">
      <c r="A160" s="9"/>
      <c r="B160" s="207" t="s">
        <v>1170</v>
      </c>
      <c r="C160" s="207"/>
      <c r="D160" s="207"/>
      <c r="E160" s="25">
        <v>0.02</v>
      </c>
      <c r="F160" s="96"/>
      <c r="G160" s="26" t="str">
        <f>IF(F160&gt;0,SUM(E160+F160),"")</f>
        <v/>
      </c>
      <c r="H160" s="5"/>
      <c r="I160" s="204" t="s">
        <v>1175</v>
      </c>
      <c r="J160" s="205"/>
      <c r="K160" s="206"/>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7" t="s">
        <v>1171</v>
      </c>
      <c r="C161" s="207"/>
      <c r="D161" s="207"/>
      <c r="E161" s="25">
        <v>0.02</v>
      </c>
      <c r="F161" s="96"/>
      <c r="G161" s="26" t="str">
        <f>IF(F161&gt;0,SUM(E161+F161),"")</f>
        <v/>
      </c>
      <c r="H161" s="5"/>
      <c r="I161" s="204" t="s">
        <v>1176</v>
      </c>
      <c r="J161" s="205"/>
      <c r="K161" s="206"/>
      <c r="L161" s="25">
        <v>0.02</v>
      </c>
      <c r="M161" s="96"/>
      <c r="N161" s="26" t="str">
        <f>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7" t="s">
        <v>1172</v>
      </c>
      <c r="C162" s="207"/>
      <c r="D162" s="207"/>
      <c r="E162" s="25">
        <v>0.02</v>
      </c>
      <c r="F162" s="96"/>
      <c r="G162" s="26" t="str">
        <f>IF(F162&gt;0,SUM(E162+F162),"")</f>
        <v/>
      </c>
      <c r="H162" s="5"/>
      <c r="I162" s="204" t="s">
        <v>1177</v>
      </c>
      <c r="J162" s="205"/>
      <c r="K162" s="206"/>
      <c r="L162" s="25">
        <v>0.02</v>
      </c>
      <c r="M162" s="96"/>
      <c r="N162" s="26" t="str">
        <f>IF(M162&gt;0,SUM(L162+M162),"")</f>
        <v/>
      </c>
      <c r="O162" s="8"/>
    </row>
    <row r="163" spans="1:28" x14ac:dyDescent="0.25">
      <c r="A163" s="9"/>
      <c r="B163" s="207" t="s">
        <v>1173</v>
      </c>
      <c r="C163" s="207"/>
      <c r="D163" s="207"/>
      <c r="E163" s="25">
        <v>0.03</v>
      </c>
      <c r="F163" s="96"/>
      <c r="G163" s="26" t="str">
        <f>IF(F163&gt;0,SUM(E163+F163),"")</f>
        <v/>
      </c>
      <c r="H163" s="5"/>
      <c r="I163" s="204" t="s">
        <v>1178</v>
      </c>
      <c r="J163" s="205"/>
      <c r="K163" s="206"/>
      <c r="L163" s="25">
        <v>0.02</v>
      </c>
      <c r="M163" s="96"/>
      <c r="N163" s="26" t="str">
        <f>IF(M163&gt;0,SUM(L163+M163),"")</f>
        <v/>
      </c>
      <c r="O163" s="8"/>
    </row>
    <row r="164" spans="1:28" x14ac:dyDescent="0.25">
      <c r="A164" s="9"/>
      <c r="B164" s="5"/>
      <c r="C164" s="5"/>
      <c r="D164" s="5"/>
      <c r="E164" s="5"/>
      <c r="F164" s="5"/>
      <c r="G164" s="5"/>
      <c r="H164" s="5"/>
      <c r="I164" s="204" t="s">
        <v>1179</v>
      </c>
      <c r="J164" s="205"/>
      <c r="K164" s="206"/>
      <c r="L164" s="25">
        <v>0.02</v>
      </c>
      <c r="M164" s="96"/>
      <c r="N164" s="26" t="str">
        <f>IF(M164&gt;0,SUM(L164+M164),"")</f>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3" t="s">
        <v>2641</v>
      </c>
      <c r="L166" s="273"/>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0" t="s">
        <v>20</v>
      </c>
      <c r="B169" s="211"/>
      <c r="C169" s="211"/>
      <c r="D169" s="211"/>
      <c r="E169" s="211"/>
      <c r="F169" s="211"/>
      <c r="G169" s="211"/>
      <c r="H169" s="211"/>
      <c r="I169" s="211"/>
      <c r="J169" s="211"/>
      <c r="K169" s="211"/>
      <c r="L169" s="211"/>
      <c r="M169" s="211"/>
      <c r="N169" s="211"/>
      <c r="O169" s="212"/>
    </row>
    <row r="170" spans="1:28" ht="15" customHeight="1" x14ac:dyDescent="0.25">
      <c r="A170" s="213" t="s">
        <v>21</v>
      </c>
      <c r="B170" s="214"/>
      <c r="C170" s="214"/>
      <c r="D170" s="214"/>
      <c r="E170" s="214"/>
      <c r="F170" s="214"/>
      <c r="G170" s="214"/>
      <c r="H170" s="214"/>
      <c r="I170" s="214"/>
      <c r="J170" s="214"/>
      <c r="K170" s="214"/>
      <c r="L170" s="214"/>
      <c r="M170" s="214"/>
      <c r="N170" s="214"/>
      <c r="O170" s="215"/>
    </row>
    <row r="171" spans="1:28" ht="15.75" thickBot="1" x14ac:dyDescent="0.3">
      <c r="A171" s="216"/>
      <c r="B171" s="217"/>
      <c r="C171" s="217"/>
      <c r="D171" s="217"/>
      <c r="E171" s="217"/>
      <c r="F171" s="217"/>
      <c r="G171" s="217"/>
      <c r="H171" s="217"/>
      <c r="I171" s="217"/>
      <c r="J171" s="217"/>
      <c r="K171" s="217"/>
      <c r="L171" s="217"/>
      <c r="M171" s="217"/>
      <c r="N171" s="217"/>
      <c r="O171" s="218"/>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3" t="s">
        <v>2649</v>
      </c>
      <c r="C173" s="223"/>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0" t="s">
        <v>32</v>
      </c>
      <c r="B178" s="211"/>
      <c r="C178" s="211"/>
      <c r="D178" s="211"/>
      <c r="E178" s="211"/>
      <c r="F178" s="211"/>
      <c r="G178" s="211"/>
      <c r="H178" s="211"/>
      <c r="I178" s="211"/>
      <c r="J178" s="211"/>
      <c r="K178" s="211"/>
      <c r="L178" s="211"/>
      <c r="M178" s="211"/>
      <c r="N178" s="211"/>
      <c r="O178" s="212"/>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19" t="s">
        <v>2688</v>
      </c>
      <c r="C180" s="219"/>
      <c r="D180" s="219"/>
      <c r="E180" s="219"/>
      <c r="F180" s="219"/>
      <c r="G180" s="219"/>
      <c r="H180" s="219"/>
      <c r="I180" s="219"/>
      <c r="J180" s="219"/>
      <c r="K180" s="219"/>
      <c r="L180" s="219"/>
      <c r="M180" s="219"/>
      <c r="N180" s="219"/>
      <c r="O180" s="8"/>
    </row>
    <row r="181" spans="1:21" x14ac:dyDescent="0.25">
      <c r="A181" s="9"/>
      <c r="B181" s="220"/>
      <c r="C181" s="220"/>
      <c r="D181" s="220"/>
      <c r="E181" s="220"/>
      <c r="F181" s="220"/>
      <c r="G181" s="220"/>
      <c r="H181" s="220"/>
      <c r="I181" s="220"/>
      <c r="J181" s="220"/>
      <c r="K181" s="220"/>
      <c r="L181" s="220"/>
      <c r="M181" s="220"/>
      <c r="N181" s="220"/>
      <c r="O181" s="8"/>
    </row>
    <row r="182" spans="1:21" x14ac:dyDescent="0.25">
      <c r="A182" s="9"/>
      <c r="B182" s="221" t="s">
        <v>2689</v>
      </c>
      <c r="C182" s="222"/>
      <c r="D182" s="222"/>
      <c r="E182" s="222"/>
      <c r="F182" s="222"/>
      <c r="G182" s="222"/>
      <c r="H182" s="222"/>
      <c r="I182" s="222"/>
      <c r="J182" s="222"/>
      <c r="K182" s="222"/>
      <c r="L182" s="222"/>
      <c r="M182" s="222"/>
      <c r="N182" s="222"/>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2:K103 C101:F103 C104:F140 G101 O104:O140 L49 L51 D58:H58 G49 G50:G51 N60:O93 I21:J35 H104:K140 M104:M140 L50 G52 L52 G53 G54 G55 G56 C85:L93 D59:L59 D60:L60 D61:L61 D62:L62 H101:J101 L53 L54 L55 G57 L56 L57 D63:L84 L58" listDataValidation="1"/>
    <ignoredError sqref="N101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Tabla3162046[NIT:]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0" t="s">
        <v>5</v>
      </c>
      <c r="B42" s="211"/>
      <c r="C42" s="211"/>
      <c r="D42" s="211"/>
      <c r="E42" s="211"/>
      <c r="F42" s="211"/>
      <c r="G42" s="211"/>
      <c r="H42" s="211"/>
      <c r="I42" s="211"/>
      <c r="J42" s="211"/>
      <c r="K42" s="211"/>
      <c r="L42" s="211"/>
      <c r="M42" s="211"/>
      <c r="N42" s="211"/>
      <c r="O42" s="212"/>
      <c r="P42" s="19"/>
    </row>
    <row r="43" spans="1:16" ht="8.25" customHeight="1" thickBot="1" x14ac:dyDescent="0.3"/>
    <row r="44" spans="1:16" s="119" customFormat="1" ht="31.5" customHeight="1" thickBot="1" x14ac:dyDescent="0.3">
      <c r="A44" s="238" t="s">
        <v>6</v>
      </c>
      <c r="B44" s="239"/>
      <c r="C44" s="239"/>
      <c r="D44" s="239"/>
      <c r="E44" s="239"/>
      <c r="F44" s="239"/>
      <c r="G44" s="239"/>
      <c r="H44" s="239"/>
      <c r="I44" s="239"/>
      <c r="J44" s="239"/>
      <c r="K44" s="239"/>
      <c r="L44" s="239"/>
      <c r="M44" s="239"/>
      <c r="N44" s="239"/>
      <c r="O44" s="240"/>
      <c r="P44" s="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Tabla31620607488[NIT:]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IF(AND(E101&lt;&gt;"",F101&lt;&gt;""),((F101-E101)/30),"")</f>
        <v/>
      </c>
      <c r="H101" s="86"/>
      <c r="I101" s="82"/>
      <c r="J101" s="82"/>
      <c r="K101" s="91"/>
      <c r="L101" s="192" t="str">
        <f>+IF(AND(K101&gt;0,O101="Ejecución"),(K101/877802)*Tabla28318587286[[#This Row],[% participación]],IF(AND(K101&gt;0,O101&lt;&gt;"Ejecución"),"-",""))</f>
        <v/>
      </c>
      <c r="M101" s="87"/>
      <c r="N101" s="90" t="str">
        <f>+IF(M101="No",1,IF(M101="Si","Ingrese %",""))</f>
        <v/>
      </c>
      <c r="O101" s="92"/>
      <c r="P101" s="6"/>
    </row>
    <row r="102" spans="1:16" s="121" customFormat="1" ht="24.75" customHeight="1" x14ac:dyDescent="0.25">
      <c r="A102" s="164">
        <v>2</v>
      </c>
      <c r="B102" s="86"/>
      <c r="C102" s="87"/>
      <c r="D102" s="82"/>
      <c r="E102" s="88"/>
      <c r="F102" s="88"/>
      <c r="G102" s="117" t="str">
        <f>IF(AND(E102&lt;&gt;"",F102&lt;&gt;""),((F102-E102)/30),"")</f>
        <v/>
      </c>
      <c r="H102" s="86"/>
      <c r="I102" s="82"/>
      <c r="J102" s="82"/>
      <c r="K102" s="91"/>
      <c r="L102" s="192" t="str">
        <f>+IF(AND(K102&gt;0,O102="Ejecución"),(K102/877802)*Tabla28318587286[[#This Row],[% participación]],IF(AND(K102&gt;0,O102&lt;&gt;"Ejecución"),"-",""))</f>
        <v/>
      </c>
      <c r="M102" s="87"/>
      <c r="N102" s="90" t="str">
        <f>+IF(M102="No",1,IF(M102="Si","Ingrese %",""))</f>
        <v/>
      </c>
      <c r="O102" s="92"/>
      <c r="P102" s="6"/>
    </row>
    <row r="103" spans="1:16" s="121" customFormat="1" ht="24.75" customHeight="1" x14ac:dyDescent="0.25">
      <c r="A103" s="164">
        <v>3</v>
      </c>
      <c r="B103" s="86"/>
      <c r="C103" s="87"/>
      <c r="D103" s="82"/>
      <c r="E103" s="88"/>
      <c r="F103" s="88"/>
      <c r="G103" s="117" t="str">
        <f>IF(AND(E103&lt;&gt;"",F103&lt;&gt;""),((F103-E103)/30),"")</f>
        <v/>
      </c>
      <c r="H103" s="86"/>
      <c r="I103" s="82"/>
      <c r="J103" s="82"/>
      <c r="K103" s="91"/>
      <c r="L103" s="192" t="str">
        <f>+IF(AND(K103&gt;0,O103="Ejecución"),(K103/877802)*Tabla28318587286[[#This Row],[% participación]],IF(AND(K103&gt;0,O103&lt;&gt;"Ejecución"),"-",""))</f>
        <v/>
      </c>
      <c r="M103" s="87"/>
      <c r="N103" s="90" t="str">
        <f>+IF(M103="No",1,IF(M103="Si","Ingrese %",""))</f>
        <v/>
      </c>
      <c r="O103" s="92"/>
      <c r="P103" s="6"/>
    </row>
    <row r="104" spans="1:16" s="121" customFormat="1" ht="24.75" customHeight="1" outlineLevel="1" x14ac:dyDescent="0.25">
      <c r="A104" s="164">
        <v>4</v>
      </c>
      <c r="B104" s="86"/>
      <c r="C104" s="87"/>
      <c r="D104" s="82"/>
      <c r="E104" s="88"/>
      <c r="F104" s="88"/>
      <c r="G104" s="117" t="str">
        <f>IF(AND(E104&lt;&gt;"",F104&lt;&gt;""),((F104-E104)/30),"")</f>
        <v/>
      </c>
      <c r="H104" s="86"/>
      <c r="I104" s="82"/>
      <c r="J104" s="82"/>
      <c r="K104" s="91"/>
      <c r="L104" s="192" t="str">
        <f>+IF(AND(K104&gt;0,O104="Ejecución"),(K104/877802)*Tabla28318587286[[#This Row],[% participación]],IF(AND(K104&gt;0,O104&lt;&gt;"Ejecución"),"-",""))</f>
        <v/>
      </c>
      <c r="M104" s="87"/>
      <c r="N104" s="90" t="str">
        <f>+IF(M104="No",1,IF(M104="Si","Ingrese %",""))</f>
        <v/>
      </c>
      <c r="O104" s="92"/>
      <c r="P104" s="6"/>
    </row>
    <row r="105" spans="1:16" s="122" customFormat="1" ht="24.75" customHeight="1" outlineLevel="1" x14ac:dyDescent="0.25">
      <c r="A105" s="137">
        <v>5</v>
      </c>
      <c r="B105" s="86"/>
      <c r="C105" s="87"/>
      <c r="D105" s="82"/>
      <c r="E105" s="82"/>
      <c r="F105" s="82"/>
      <c r="G105" s="117" t="str">
        <f>IF(AND(E105&lt;&gt;"",F105&lt;&gt;""),((F105-E105)/30),"")</f>
        <v/>
      </c>
      <c r="H105" s="86"/>
      <c r="I105" s="82"/>
      <c r="J105" s="82"/>
      <c r="K105" s="91"/>
      <c r="L105" s="192" t="str">
        <f>+IF(AND(K105&gt;0,O105="Ejecución"),(K105/877802)*Tabla28318587286[[#This Row],[% participación]],IF(AND(K105&gt;0,O105&lt;&gt;"Ejecución"),"-",""))</f>
        <v/>
      </c>
      <c r="M105" s="87"/>
      <c r="N105" s="90" t="str">
        <f>+IF(M105="No",1,IF(M105="Si","Ingrese %",""))</f>
        <v/>
      </c>
      <c r="O105" s="92"/>
      <c r="P105" s="7"/>
    </row>
    <row r="106" spans="1:16" s="121" customFormat="1" ht="24.75" customHeight="1" outlineLevel="1" x14ac:dyDescent="0.25">
      <c r="A106" s="164">
        <v>6</v>
      </c>
      <c r="B106" s="86"/>
      <c r="C106" s="87"/>
      <c r="D106" s="82"/>
      <c r="E106" s="88"/>
      <c r="F106" s="88"/>
      <c r="G106" s="117" t="str">
        <f t="shared" ref="G106:G145" si="3">IF(AND(E106&lt;&gt;"",F106&lt;&gt;""),((F106-E106)/30),"")</f>
        <v/>
      </c>
      <c r="H106" s="86"/>
      <c r="I106" s="82"/>
      <c r="J106" s="82"/>
      <c r="K106" s="91"/>
      <c r="L106" s="192" t="str">
        <f>+IF(AND(K106&gt;0,O106="Ejecución"),(K106/877802)*Tabla28318587286[[#This Row],[% participación]],IF(AND(K106&gt;0,O106&lt;&gt;"Ejecución"),"-",""))</f>
        <v/>
      </c>
      <c r="M106" s="87"/>
      <c r="N106" s="90" t="str">
        <f t="shared" ref="N106:N145" si="4">+IF(M106="No",1,IF(M106="Si","Ingrese %",""))</f>
        <v/>
      </c>
      <c r="O106" s="92"/>
      <c r="P106" s="6"/>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+IF(AND(K107&gt;0,O107="Ejecución"),(K107/877802)*Tabla28318587286[[#This Row],[% participación]],IF(AND(K107&gt;0,O107&lt;&gt;"Ejecución"),"-",""))</f>
        <v/>
      </c>
      <c r="M107" s="87"/>
      <c r="N107" s="90" t="str">
        <f t="shared" si="4"/>
        <v/>
      </c>
      <c r="O107" s="92"/>
      <c r="P107" s="7"/>
    </row>
    <row r="108" spans="1:16" s="121" customFormat="1" ht="24.75" customHeight="1" outlineLevel="1" x14ac:dyDescent="0.25">
      <c r="A108" s="164">
        <v>8</v>
      </c>
      <c r="B108" s="86"/>
      <c r="C108" s="87"/>
      <c r="D108" s="82"/>
      <c r="E108" s="88"/>
      <c r="F108" s="88"/>
      <c r="G108" s="117" t="str">
        <f t="shared" si="3"/>
        <v/>
      </c>
      <c r="H108" s="86"/>
      <c r="I108" s="82"/>
      <c r="J108" s="82"/>
      <c r="K108" s="91"/>
      <c r="L108" s="192" t="str">
        <f>+IF(AND(K108&gt;0,O108="Ejecución"),(K108/877802)*Tabla28318587286[[#This Row],[% participación]],IF(AND(K108&gt;0,O108&lt;&gt;"Ejecución"),"-",""))</f>
        <v/>
      </c>
      <c r="M108" s="87"/>
      <c r="N108" s="90" t="str">
        <f t="shared" si="4"/>
        <v/>
      </c>
      <c r="O108" s="92"/>
      <c r="P108" s="6"/>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+IF(AND(K109&gt;0,O109="Ejecución"),(K109/877802)*Tabla28318587286[[#This Row],[% participación]],IF(AND(K109&gt;0,O109&lt;&gt;"Ejecución"),"-",""))</f>
        <v/>
      </c>
      <c r="M109" s="87"/>
      <c r="N109" s="90" t="str">
        <f t="shared" si="4"/>
        <v/>
      </c>
      <c r="O109" s="92"/>
      <c r="P109" s="7"/>
    </row>
    <row r="110" spans="1:16" s="121" customFormat="1" ht="24.75" customHeight="1" outlineLevel="1" x14ac:dyDescent="0.25">
      <c r="A110" s="164">
        <v>10</v>
      </c>
      <c r="B110" s="86"/>
      <c r="C110" s="87"/>
      <c r="D110" s="82"/>
      <c r="E110" s="88"/>
      <c r="F110" s="88"/>
      <c r="G110" s="117" t="str">
        <f t="shared" si="3"/>
        <v/>
      </c>
      <c r="H110" s="86"/>
      <c r="I110" s="82"/>
      <c r="J110" s="82"/>
      <c r="K110" s="91"/>
      <c r="L110" s="192" t="str">
        <f>+IF(AND(K110&gt;0,O110="Ejecución"),(K110/877802)*Tabla28318587286[[#This Row],[% participación]],IF(AND(K110&gt;0,O110&lt;&gt;"Ejecución"),"-",""))</f>
        <v/>
      </c>
      <c r="M110" s="87"/>
      <c r="N110" s="90" t="str">
        <f t="shared" si="4"/>
        <v/>
      </c>
      <c r="O110" s="92"/>
      <c r="P110" s="6"/>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+IF(AND(K111&gt;0,O111="Ejecución"),(K111/877802)*Tabla28318587286[[#This Row],[% participación]],IF(AND(K111&gt;0,O111&lt;&gt;"Ejecución"),"-",""))</f>
        <v/>
      </c>
      <c r="M111" s="87"/>
      <c r="N111" s="90" t="str">
        <f t="shared" si="4"/>
        <v/>
      </c>
      <c r="O111" s="92"/>
      <c r="P111" s="7"/>
    </row>
    <row r="112" spans="1:16" s="121" customFormat="1" ht="24.75" customHeight="1" outlineLevel="1" x14ac:dyDescent="0.25">
      <c r="A112" s="164">
        <v>12</v>
      </c>
      <c r="B112" s="86"/>
      <c r="C112" s="87"/>
      <c r="D112" s="82"/>
      <c r="E112" s="88"/>
      <c r="F112" s="88"/>
      <c r="G112" s="117" t="str">
        <f t="shared" si="3"/>
        <v/>
      </c>
      <c r="H112" s="86"/>
      <c r="I112" s="82"/>
      <c r="J112" s="82"/>
      <c r="K112" s="91"/>
      <c r="L112" s="192" t="str">
        <f>+IF(AND(K112&gt;0,O112="Ejecución"),(K112/877802)*Tabla28318587286[[#This Row],[% participación]],IF(AND(K112&gt;0,O112&lt;&gt;"Ejecución"),"-",""))</f>
        <v/>
      </c>
      <c r="M112" s="87"/>
      <c r="N112" s="90" t="str">
        <f t="shared" si="4"/>
        <v/>
      </c>
      <c r="O112" s="92"/>
      <c r="P112" s="6"/>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+IF(AND(K113&gt;0,O113="Ejecución"),(K113/877802)*Tabla28318587286[[#This Row],[% participación]],IF(AND(K113&gt;0,O113&lt;&gt;"Ejecución"),"-",""))</f>
        <v/>
      </c>
      <c r="M113" s="87"/>
      <c r="N113" s="90" t="str">
        <f t="shared" si="4"/>
        <v/>
      </c>
      <c r="O113" s="92"/>
      <c r="P113" s="7"/>
    </row>
    <row r="114" spans="1:16" s="121" customFormat="1" ht="24.75" customHeight="1" outlineLevel="1" x14ac:dyDescent="0.25">
      <c r="A114" s="164">
        <v>14</v>
      </c>
      <c r="B114" s="86"/>
      <c r="C114" s="87"/>
      <c r="D114" s="82"/>
      <c r="E114" s="88"/>
      <c r="F114" s="88"/>
      <c r="G114" s="117" t="str">
        <f t="shared" si="3"/>
        <v/>
      </c>
      <c r="H114" s="86"/>
      <c r="I114" s="82"/>
      <c r="J114" s="82"/>
      <c r="K114" s="91"/>
      <c r="L114" s="192" t="str">
        <f>+IF(AND(K114&gt;0,O114="Ejecución"),(K114/877802)*Tabla28318587286[[#This Row],[% participación]],IF(AND(K114&gt;0,O114&lt;&gt;"Ejecución"),"-",""))</f>
        <v/>
      </c>
      <c r="M114" s="87"/>
      <c r="N114" s="90" t="str">
        <f t="shared" si="4"/>
        <v/>
      </c>
      <c r="O114" s="92"/>
      <c r="P114" s="6"/>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+IF(AND(K115&gt;0,O115="Ejecución"),(K115/877802)*Tabla28318587286[[#This Row],[% participación]],IF(AND(K115&gt;0,O115&lt;&gt;"Ejecución"),"-",""))</f>
        <v/>
      </c>
      <c r="M115" s="87"/>
      <c r="N115" s="90" t="str">
        <f t="shared" si="4"/>
        <v/>
      </c>
      <c r="O115" s="92"/>
      <c r="P115" s="7"/>
    </row>
    <row r="116" spans="1:16" s="121" customFormat="1" ht="24.75" customHeight="1" outlineLevel="1" x14ac:dyDescent="0.25">
      <c r="A116" s="164">
        <v>16</v>
      </c>
      <c r="B116" s="86"/>
      <c r="C116" s="87"/>
      <c r="D116" s="82"/>
      <c r="E116" s="88"/>
      <c r="F116" s="88"/>
      <c r="G116" s="117" t="str">
        <f t="shared" si="3"/>
        <v/>
      </c>
      <c r="H116" s="86"/>
      <c r="I116" s="82"/>
      <c r="J116" s="82"/>
      <c r="K116" s="91"/>
      <c r="L116" s="192" t="str">
        <f>+IF(AND(K116&gt;0,O116="Ejecución"),(K116/877802)*Tabla28318587286[[#This Row],[% participación]],IF(AND(K116&gt;0,O116&lt;&gt;"Ejecución"),"-",""))</f>
        <v/>
      </c>
      <c r="M116" s="87"/>
      <c r="N116" s="90" t="str">
        <f t="shared" si="4"/>
        <v/>
      </c>
      <c r="O116" s="92"/>
      <c r="P116" s="6"/>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+IF(AND(K117&gt;0,O117="Ejecución"),(K117/877802)*Tabla28318587286[[#This Row],[% participación]],IF(AND(K117&gt;0,O117&lt;&gt;"Ejecución"),"-",""))</f>
        <v/>
      </c>
      <c r="M117" s="87"/>
      <c r="N117" s="90" t="str">
        <f t="shared" si="4"/>
        <v/>
      </c>
      <c r="O117" s="92"/>
      <c r="P117" s="7"/>
    </row>
    <row r="118" spans="1:16" s="121" customFormat="1" ht="24.75" customHeight="1" outlineLevel="1" x14ac:dyDescent="0.25">
      <c r="A118" s="164">
        <v>18</v>
      </c>
      <c r="B118" s="86"/>
      <c r="C118" s="87"/>
      <c r="D118" s="82"/>
      <c r="E118" s="88"/>
      <c r="F118" s="88"/>
      <c r="G118" s="117" t="str">
        <f t="shared" si="3"/>
        <v/>
      </c>
      <c r="H118" s="86"/>
      <c r="I118" s="82"/>
      <c r="J118" s="82"/>
      <c r="K118" s="91"/>
      <c r="L118" s="192" t="str">
        <f>+IF(AND(K118&gt;0,O118="Ejecución"),(K118/877802)*Tabla28318587286[[#This Row],[% participación]],IF(AND(K118&gt;0,O118&lt;&gt;"Ejecución"),"-",""))</f>
        <v/>
      </c>
      <c r="M118" s="87"/>
      <c r="N118" s="90" t="str">
        <f t="shared" si="4"/>
        <v/>
      </c>
      <c r="O118" s="92"/>
      <c r="P118" s="6"/>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+IF(AND(K119&gt;0,O119="Ejecución"),(K119/877802)*Tabla28318587286[[#This Row],[% participación]],IF(AND(K119&gt;0,O119&lt;&gt;"Ejecución"),"-",""))</f>
        <v/>
      </c>
      <c r="M119" s="87"/>
      <c r="N119" s="90" t="str">
        <f t="shared" si="4"/>
        <v/>
      </c>
      <c r="O119" s="92"/>
      <c r="P119" s="7"/>
    </row>
    <row r="120" spans="1:16" s="121" customFormat="1" ht="24.75" customHeight="1" outlineLevel="1" x14ac:dyDescent="0.25">
      <c r="A120" s="164">
        <v>20</v>
      </c>
      <c r="B120" s="86"/>
      <c r="C120" s="87"/>
      <c r="D120" s="82"/>
      <c r="E120" s="88"/>
      <c r="F120" s="88"/>
      <c r="G120" s="117" t="str">
        <f t="shared" si="3"/>
        <v/>
      </c>
      <c r="H120" s="86"/>
      <c r="I120" s="82"/>
      <c r="J120" s="82"/>
      <c r="K120" s="91"/>
      <c r="L120" s="192" t="str">
        <f>+IF(AND(K120&gt;0,O120="Ejecución"),(K120/877802)*Tabla28318587286[[#This Row],[% participación]],IF(AND(K120&gt;0,O120&lt;&gt;"Ejecución"),"-",""))</f>
        <v/>
      </c>
      <c r="M120" s="87"/>
      <c r="N120" s="90" t="str">
        <f t="shared" si="4"/>
        <v/>
      </c>
      <c r="O120" s="92"/>
      <c r="P120" s="6"/>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+IF(AND(K121&gt;0,O121="Ejecución"),(K121/877802)*Tabla28318587286[[#This Row],[% participación]],IF(AND(K121&gt;0,O121&lt;&gt;"Ejecución"),"-",""))</f>
        <v/>
      </c>
      <c r="M121" s="87"/>
      <c r="N121" s="90" t="str">
        <f t="shared" si="4"/>
        <v/>
      </c>
      <c r="O121" s="92"/>
      <c r="P121" s="7"/>
    </row>
    <row r="122" spans="1:16" s="121" customFormat="1" ht="24.75" customHeight="1" outlineLevel="1" x14ac:dyDescent="0.25">
      <c r="A122" s="164">
        <v>22</v>
      </c>
      <c r="B122" s="86"/>
      <c r="C122" s="87"/>
      <c r="D122" s="82"/>
      <c r="E122" s="88"/>
      <c r="F122" s="88"/>
      <c r="G122" s="117" t="str">
        <f t="shared" si="3"/>
        <v/>
      </c>
      <c r="H122" s="86"/>
      <c r="I122" s="82"/>
      <c r="J122" s="82"/>
      <c r="K122" s="91"/>
      <c r="L122" s="192" t="str">
        <f>+IF(AND(K122&gt;0,O122="Ejecución"),(K122/877802)*Tabla28318587286[[#This Row],[% participación]],IF(AND(K122&gt;0,O122&lt;&gt;"Ejecución"),"-",""))</f>
        <v/>
      </c>
      <c r="M122" s="87"/>
      <c r="N122" s="90" t="str">
        <f t="shared" si="4"/>
        <v/>
      </c>
      <c r="O122" s="92"/>
      <c r="P122" s="6"/>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+IF(AND(K123&gt;0,O123="Ejecución"),(K123/877802)*Tabla28318587286[[#This Row],[% participación]],IF(AND(K123&gt;0,O123&lt;&gt;"Ejecución"),"-",""))</f>
        <v/>
      </c>
      <c r="M123" s="87"/>
      <c r="N123" s="90" t="str">
        <f t="shared" si="4"/>
        <v/>
      </c>
      <c r="O123" s="92"/>
      <c r="P123" s="7"/>
    </row>
    <row r="124" spans="1:16" s="121" customFormat="1" ht="24.75" customHeight="1" outlineLevel="1" x14ac:dyDescent="0.25">
      <c r="A124" s="164">
        <v>24</v>
      </c>
      <c r="B124" s="86"/>
      <c r="C124" s="87"/>
      <c r="D124" s="82"/>
      <c r="E124" s="88"/>
      <c r="F124" s="88"/>
      <c r="G124" s="117" t="str">
        <f t="shared" si="3"/>
        <v/>
      </c>
      <c r="H124" s="86"/>
      <c r="I124" s="82"/>
      <c r="J124" s="82"/>
      <c r="K124" s="91"/>
      <c r="L124" s="192" t="str">
        <f>+IF(AND(K124&gt;0,O124="Ejecución"),(K124/877802)*Tabla28318587286[[#This Row],[% participación]],IF(AND(K124&gt;0,O124&lt;&gt;"Ejecución"),"-",""))</f>
        <v/>
      </c>
      <c r="M124" s="87"/>
      <c r="N124" s="90" t="str">
        <f t="shared" si="4"/>
        <v/>
      </c>
      <c r="O124" s="92"/>
      <c r="P124" s="6"/>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+IF(AND(K125&gt;0,O125="Ejecución"),(K125/877802)*Tabla28318587286[[#This Row],[% participación]],IF(AND(K125&gt;0,O125&lt;&gt;"Ejecución"),"-",""))</f>
        <v/>
      </c>
      <c r="M125" s="87"/>
      <c r="N125" s="90" t="str">
        <f t="shared" si="4"/>
        <v/>
      </c>
      <c r="O125" s="92"/>
      <c r="P125" s="7"/>
    </row>
    <row r="126" spans="1:16" s="121" customFormat="1" ht="24.75" customHeight="1" outlineLevel="1" x14ac:dyDescent="0.25">
      <c r="A126" s="164">
        <v>26</v>
      </c>
      <c r="B126" s="86"/>
      <c r="C126" s="87"/>
      <c r="D126" s="82"/>
      <c r="E126" s="88"/>
      <c r="F126" s="88"/>
      <c r="G126" s="117" t="str">
        <f t="shared" si="3"/>
        <v/>
      </c>
      <c r="H126" s="86"/>
      <c r="I126" s="82"/>
      <c r="J126" s="82"/>
      <c r="K126" s="91"/>
      <c r="L126" s="192" t="str">
        <f>+IF(AND(K126&gt;0,O126="Ejecución"),(K126/877802)*Tabla28318587286[[#This Row],[% participación]],IF(AND(K126&gt;0,O126&lt;&gt;"Ejecución"),"-",""))</f>
        <v/>
      </c>
      <c r="M126" s="87"/>
      <c r="N126" s="90" t="str">
        <f t="shared" si="4"/>
        <v/>
      </c>
      <c r="O126" s="92"/>
      <c r="P126" s="6"/>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+IF(AND(K127&gt;0,O127="Ejecución"),(K127/877802)*Tabla28318587286[[#This Row],[% participación]],IF(AND(K127&gt;0,O127&lt;&gt;"Ejecución"),"-",""))</f>
        <v/>
      </c>
      <c r="M127" s="87"/>
      <c r="N127" s="90" t="str">
        <f t="shared" si="4"/>
        <v/>
      </c>
      <c r="O127" s="92"/>
      <c r="P127" s="7"/>
    </row>
    <row r="128" spans="1:16" s="121" customFormat="1" ht="24.75" customHeight="1" outlineLevel="1" x14ac:dyDescent="0.25">
      <c r="A128" s="164">
        <v>28</v>
      </c>
      <c r="B128" s="86"/>
      <c r="C128" s="87"/>
      <c r="D128" s="82"/>
      <c r="E128" s="88"/>
      <c r="F128" s="88"/>
      <c r="G128" s="117" t="str">
        <f t="shared" si="3"/>
        <v/>
      </c>
      <c r="H128" s="86"/>
      <c r="I128" s="82"/>
      <c r="J128" s="82"/>
      <c r="K128" s="91"/>
      <c r="L128" s="192" t="str">
        <f>+IF(AND(K128&gt;0,O128="Ejecución"),(K128/877802)*Tabla28318587286[[#This Row],[% participación]],IF(AND(K128&gt;0,O128&lt;&gt;"Ejecución"),"-",""))</f>
        <v/>
      </c>
      <c r="M128" s="87"/>
      <c r="N128" s="90" t="str">
        <f t="shared" si="4"/>
        <v/>
      </c>
      <c r="O128" s="92"/>
      <c r="P128" s="6"/>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+IF(AND(K129&gt;0,O129="Ejecución"),(K129/877802)*Tabla28318587286[[#This Row],[% participación]],IF(AND(K129&gt;0,O129&lt;&gt;"Ejecución"),"-",""))</f>
        <v/>
      </c>
      <c r="M129" s="87"/>
      <c r="N129" s="90" t="str">
        <f t="shared" si="4"/>
        <v/>
      </c>
      <c r="O129" s="92"/>
      <c r="P129" s="7"/>
    </row>
    <row r="130" spans="1:16" s="121" customFormat="1" ht="24.75" customHeight="1" outlineLevel="1" x14ac:dyDescent="0.25">
      <c r="A130" s="164">
        <v>30</v>
      </c>
      <c r="B130" s="86"/>
      <c r="C130" s="87"/>
      <c r="D130" s="82"/>
      <c r="E130" s="88"/>
      <c r="F130" s="88"/>
      <c r="G130" s="117" t="str">
        <f t="shared" si="3"/>
        <v/>
      </c>
      <c r="H130" s="86"/>
      <c r="I130" s="82"/>
      <c r="J130" s="82"/>
      <c r="K130" s="91"/>
      <c r="L130" s="192" t="str">
        <f>+IF(AND(K130&gt;0,O130="Ejecución"),(K130/877802)*Tabla28318587286[[#This Row],[% participación]],IF(AND(K130&gt;0,O130&lt;&gt;"Ejecución"),"-",""))</f>
        <v/>
      </c>
      <c r="M130" s="87"/>
      <c r="N130" s="90" t="str">
        <f t="shared" si="4"/>
        <v/>
      </c>
      <c r="O130" s="92"/>
      <c r="P130" s="6"/>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+IF(AND(K131&gt;0,O131="Ejecución"),(K131/877802)*Tabla28318587286[[#This Row],[% participación]],IF(AND(K131&gt;0,O131&lt;&gt;"Ejecución"),"-",""))</f>
        <v/>
      </c>
      <c r="M131" s="87"/>
      <c r="N131" s="90" t="str">
        <f t="shared" si="4"/>
        <v/>
      </c>
      <c r="O131" s="92"/>
      <c r="P131" s="7"/>
    </row>
    <row r="132" spans="1:16" s="121" customFormat="1" ht="24.75" customHeight="1" outlineLevel="1" x14ac:dyDescent="0.25">
      <c r="A132" s="164">
        <v>32</v>
      </c>
      <c r="B132" s="86"/>
      <c r="C132" s="87"/>
      <c r="D132" s="82"/>
      <c r="E132" s="88"/>
      <c r="F132" s="88"/>
      <c r="G132" s="117" t="str">
        <f t="shared" si="3"/>
        <v/>
      </c>
      <c r="H132" s="86"/>
      <c r="I132" s="82"/>
      <c r="J132" s="82"/>
      <c r="K132" s="91"/>
      <c r="L132" s="192" t="str">
        <f>+IF(AND(K132&gt;0,O132="Ejecución"),(K132/877802)*Tabla28318587286[[#This Row],[% participación]],IF(AND(K132&gt;0,O132&lt;&gt;"Ejecución"),"-",""))</f>
        <v/>
      </c>
      <c r="M132" s="87"/>
      <c r="N132" s="90" t="str">
        <f t="shared" si="4"/>
        <v/>
      </c>
      <c r="O132" s="92"/>
      <c r="P132" s="6"/>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+IF(AND(K133&gt;0,O133="Ejecución"),(K133/877802)*Tabla28318587286[[#This Row],[% participación]],IF(AND(K133&gt;0,O133&lt;&gt;"Ejecución"),"-",""))</f>
        <v/>
      </c>
      <c r="M133" s="87"/>
      <c r="N133" s="90" t="str">
        <f t="shared" si="4"/>
        <v/>
      </c>
      <c r="O133" s="92"/>
      <c r="P133" s="7"/>
    </row>
    <row r="134" spans="1:16" s="121" customFormat="1" ht="24.75" customHeight="1" outlineLevel="1" x14ac:dyDescent="0.25">
      <c r="A134" s="164">
        <v>34</v>
      </c>
      <c r="B134" s="86"/>
      <c r="C134" s="87"/>
      <c r="D134" s="82"/>
      <c r="E134" s="88"/>
      <c r="F134" s="88"/>
      <c r="G134" s="117" t="str">
        <f t="shared" si="3"/>
        <v/>
      </c>
      <c r="H134" s="86"/>
      <c r="I134" s="82"/>
      <c r="J134" s="82"/>
      <c r="K134" s="91"/>
      <c r="L134" s="192" t="str">
        <f>+IF(AND(K134&gt;0,O134="Ejecución"),(K134/877802)*Tabla28318587286[[#This Row],[% participación]],IF(AND(K134&gt;0,O134&lt;&gt;"Ejecución"),"-",""))</f>
        <v/>
      </c>
      <c r="M134" s="87"/>
      <c r="N134" s="90" t="str">
        <f t="shared" si="4"/>
        <v/>
      </c>
      <c r="O134" s="92"/>
      <c r="P134" s="6"/>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+IF(AND(K135&gt;0,O135="Ejecución"),(K135/877802)*Tabla28318587286[[#This Row],[% participación]],IF(AND(K135&gt;0,O135&lt;&gt;"Ejecución"),"-",""))</f>
        <v/>
      </c>
      <c r="M135" s="87"/>
      <c r="N135" s="90" t="str">
        <f t="shared" si="4"/>
        <v/>
      </c>
      <c r="O135" s="92"/>
      <c r="P135" s="7"/>
    </row>
    <row r="136" spans="1:16" s="121" customFormat="1" ht="24.75" customHeight="1" outlineLevel="1" x14ac:dyDescent="0.25">
      <c r="A136" s="164">
        <v>36</v>
      </c>
      <c r="B136" s="86"/>
      <c r="C136" s="87"/>
      <c r="D136" s="82"/>
      <c r="E136" s="88"/>
      <c r="F136" s="88"/>
      <c r="G136" s="117" t="str">
        <f t="shared" si="3"/>
        <v/>
      </c>
      <c r="H136" s="86"/>
      <c r="I136" s="82"/>
      <c r="J136" s="82"/>
      <c r="K136" s="91"/>
      <c r="L136" s="192" t="str">
        <f>+IF(AND(K136&gt;0,O136="Ejecución"),(K136/877802)*Tabla28318587286[[#This Row],[% participación]],IF(AND(K136&gt;0,O136&lt;&gt;"Ejecución"),"-",""))</f>
        <v/>
      </c>
      <c r="M136" s="87"/>
      <c r="N136" s="90" t="str">
        <f t="shared" si="4"/>
        <v/>
      </c>
      <c r="O136" s="92"/>
      <c r="P136" s="6"/>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+IF(AND(K137&gt;0,O137="Ejecución"),(K137/877802)*Tabla28318587286[[#This Row],[% participación]],IF(AND(K137&gt;0,O137&lt;&gt;"Ejecución"),"-",""))</f>
        <v/>
      </c>
      <c r="M137" s="87"/>
      <c r="N137" s="90" t="str">
        <f t="shared" si="4"/>
        <v/>
      </c>
      <c r="O137" s="92"/>
      <c r="P137" s="7"/>
    </row>
    <row r="138" spans="1:16" s="121" customFormat="1" ht="24.75" customHeight="1" outlineLevel="1" x14ac:dyDescent="0.25">
      <c r="A138" s="164">
        <v>38</v>
      </c>
      <c r="B138" s="86"/>
      <c r="C138" s="87"/>
      <c r="D138" s="82"/>
      <c r="E138" s="88"/>
      <c r="F138" s="88"/>
      <c r="G138" s="117" t="str">
        <f t="shared" si="3"/>
        <v/>
      </c>
      <c r="H138" s="86"/>
      <c r="I138" s="82"/>
      <c r="J138" s="82"/>
      <c r="K138" s="91"/>
      <c r="L138" s="192" t="str">
        <f>+IF(AND(K138&gt;0,O138="Ejecución"),(K138/877802)*Tabla28318587286[[#This Row],[% participación]],IF(AND(K138&gt;0,O138&lt;&gt;"Ejecución"),"-",""))</f>
        <v/>
      </c>
      <c r="M138" s="87"/>
      <c r="N138" s="90" t="str">
        <f t="shared" si="4"/>
        <v/>
      </c>
      <c r="O138" s="92"/>
      <c r="P138" s="6"/>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+IF(AND(K139&gt;0,O139="Ejecución"),(K139/877802)*Tabla28318587286[[#This Row],[% participación]],IF(AND(K139&gt;0,O139&lt;&gt;"Ejecución"),"-",""))</f>
        <v/>
      </c>
      <c r="M139" s="87"/>
      <c r="N139" s="90" t="str">
        <f t="shared" si="4"/>
        <v/>
      </c>
      <c r="O139" s="92"/>
      <c r="P139" s="7"/>
    </row>
    <row r="140" spans="1:16" s="121" customFormat="1" ht="24.75" customHeight="1" outlineLevel="1" x14ac:dyDescent="0.25">
      <c r="A140" s="164">
        <v>40</v>
      </c>
      <c r="B140" s="86"/>
      <c r="C140" s="87"/>
      <c r="D140" s="82"/>
      <c r="E140" s="88"/>
      <c r="F140" s="88"/>
      <c r="G140" s="117" t="str">
        <f t="shared" si="3"/>
        <v/>
      </c>
      <c r="H140" s="86"/>
      <c r="I140" s="82"/>
      <c r="J140" s="82"/>
      <c r="K140" s="91"/>
      <c r="L140" s="192" t="str">
        <f>+IF(AND(K140&gt;0,O140="Ejecución"),(K140/877802)*Tabla28318587286[[#This Row],[% participación]],IF(AND(K140&gt;0,O140&lt;&gt;"Ejecución"),"-",""))</f>
        <v/>
      </c>
      <c r="M140" s="87"/>
      <c r="N140" s="90" t="str">
        <f t="shared" si="4"/>
        <v/>
      </c>
      <c r="O140" s="92"/>
      <c r="P140" s="6"/>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+IF(AND(K141&gt;0,O141="Ejecución"),(K141/877802)*Tabla28318587286[[#This Row],[% participación]],IF(AND(K141&gt;0,O141&lt;&gt;"Ejecución"),"-",""))</f>
        <v/>
      </c>
      <c r="M141" s="87"/>
      <c r="N141" s="90" t="str">
        <f t="shared" si="4"/>
        <v/>
      </c>
      <c r="O141" s="92"/>
      <c r="P141" s="7"/>
    </row>
    <row r="142" spans="1:16" s="121" customFormat="1" ht="24.75" customHeight="1" outlineLevel="1" x14ac:dyDescent="0.25">
      <c r="A142" s="164">
        <v>42</v>
      </c>
      <c r="B142" s="86"/>
      <c r="C142" s="87"/>
      <c r="D142" s="82"/>
      <c r="E142" s="88"/>
      <c r="F142" s="88"/>
      <c r="G142" s="117" t="str">
        <f t="shared" si="3"/>
        <v/>
      </c>
      <c r="H142" s="86"/>
      <c r="I142" s="82"/>
      <c r="J142" s="82"/>
      <c r="K142" s="91"/>
      <c r="L142" s="192" t="str">
        <f>+IF(AND(K142&gt;0,O142="Ejecución"),(K142/877802)*Tabla28318587286[[#This Row],[% participación]],IF(AND(K142&gt;0,O142&lt;&gt;"Ejecución"),"-",""))</f>
        <v/>
      </c>
      <c r="M142" s="87"/>
      <c r="N142" s="90" t="str">
        <f t="shared" si="4"/>
        <v/>
      </c>
      <c r="O142" s="92"/>
      <c r="P142" s="6"/>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+IF(AND(K143&gt;0,O143="Ejecución"),(K143/877802)*Tabla28318587286[[#This Row],[% participación]],IF(AND(K143&gt;0,O143&lt;&gt;"Ejecución"),"-",""))</f>
        <v/>
      </c>
      <c r="M143" s="87"/>
      <c r="N143" s="90" t="str">
        <f t="shared" si="4"/>
        <v/>
      </c>
      <c r="O143" s="92"/>
      <c r="P143" s="7"/>
    </row>
    <row r="144" spans="1:16" s="121" customFormat="1" ht="24.75" customHeight="1" outlineLevel="1" x14ac:dyDescent="0.25">
      <c r="A144" s="164">
        <v>44</v>
      </c>
      <c r="B144" s="86"/>
      <c r="C144" s="87"/>
      <c r="D144" s="82"/>
      <c r="E144" s="88"/>
      <c r="F144" s="88"/>
      <c r="G144" s="117" t="str">
        <f t="shared" si="3"/>
        <v/>
      </c>
      <c r="H144" s="86"/>
      <c r="I144" s="82"/>
      <c r="J144" s="82"/>
      <c r="K144" s="91"/>
      <c r="L144" s="192" t="str">
        <f>+IF(AND(K144&gt;0,O144="Ejecución"),(K144/877802)*Tabla28318587286[[#This Row],[% participación]],IF(AND(K144&gt;0,O144&lt;&gt;"Ejecución"),"-",""))</f>
        <v/>
      </c>
      <c r="M144" s="87"/>
      <c r="N144" s="90" t="str">
        <f t="shared" si="4"/>
        <v/>
      </c>
      <c r="O144" s="92"/>
      <c r="P144" s="6"/>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+IF(AND(K145&gt;0,O145="Ejecución"),(K145/877802)*Tabla28318587286[[#This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Tabla316206074[NIT:]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7" t="s">
        <v>15</v>
      </c>
      <c r="B149" s="278"/>
      <c r="C149" s="278"/>
      <c r="D149" s="278"/>
      <c r="E149" s="279"/>
      <c r="F149" s="278" t="s">
        <v>17</v>
      </c>
      <c r="G149" s="278"/>
      <c r="H149" s="278"/>
      <c r="I149" s="277" t="s">
        <v>18</v>
      </c>
      <c r="J149" s="278"/>
      <c r="K149" s="278"/>
      <c r="L149" s="278"/>
      <c r="M149" s="278"/>
      <c r="N149" s="278"/>
      <c r="O149" s="279"/>
      <c r="P149" s="19"/>
    </row>
    <row r="150" spans="1:21" ht="51.75" customHeight="1" x14ac:dyDescent="0.25">
      <c r="A150" s="226" t="s">
        <v>2717</v>
      </c>
      <c r="B150" s="227"/>
      <c r="C150" s="227"/>
      <c r="D150" s="227"/>
      <c r="E150" s="228"/>
      <c r="F150" s="229" t="s">
        <v>2718</v>
      </c>
      <c r="G150" s="229"/>
      <c r="H150" s="229"/>
      <c r="I150" s="288" t="s">
        <v>2643</v>
      </c>
      <c r="J150" s="289"/>
      <c r="K150" s="289"/>
      <c r="L150" s="289"/>
      <c r="M150" s="289"/>
      <c r="N150" s="289"/>
      <c r="O150" s="290"/>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1" t="s">
        <v>2626</v>
      </c>
      <c r="C152" s="291"/>
      <c r="D152" s="291"/>
      <c r="E152" s="143"/>
      <c r="F152" s="141"/>
      <c r="G152" s="292" t="s">
        <v>2626</v>
      </c>
      <c r="H152" s="292"/>
      <c r="I152" s="293" t="s">
        <v>1167</v>
      </c>
      <c r="J152" s="294"/>
      <c r="K152" s="294"/>
      <c r="L152" s="294"/>
      <c r="M152" s="294"/>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295" t="s">
        <v>2656</v>
      </c>
      <c r="J154" s="296"/>
      <c r="K154" s="296"/>
      <c r="L154" s="296"/>
      <c r="M154" s="296"/>
      <c r="N154" s="296"/>
      <c r="O154" s="297"/>
      <c r="Q154" s="118" t="s">
        <v>17</v>
      </c>
      <c r="U154" s="123">
        <f>D154</f>
        <v>0</v>
      </c>
    </row>
    <row r="155" spans="1:21" x14ac:dyDescent="0.25">
      <c r="A155" s="173"/>
      <c r="B155" s="298" t="s">
        <v>2712</v>
      </c>
      <c r="C155" s="298"/>
      <c r="D155" s="298"/>
      <c r="E155" s="143"/>
      <c r="F155" s="141"/>
      <c r="G155" s="149"/>
      <c r="H155" s="175" t="s">
        <v>2711</v>
      </c>
      <c r="I155" s="295"/>
      <c r="J155" s="296"/>
      <c r="K155" s="296"/>
      <c r="L155" s="296"/>
      <c r="M155" s="296"/>
      <c r="N155" s="296"/>
      <c r="O155" s="297"/>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7" t="s">
        <v>26</v>
      </c>
      <c r="B159" s="278"/>
      <c r="C159" s="278"/>
      <c r="D159" s="278"/>
      <c r="E159" s="278"/>
      <c r="F159" s="278"/>
      <c r="G159" s="278"/>
      <c r="H159" s="278"/>
      <c r="I159" s="278"/>
      <c r="J159" s="278"/>
      <c r="K159" s="278"/>
      <c r="L159" s="278"/>
      <c r="M159" s="278"/>
      <c r="N159" s="278"/>
      <c r="O159" s="279"/>
      <c r="P159" s="19"/>
    </row>
    <row r="160" spans="1:21" ht="15" customHeight="1" x14ac:dyDescent="0.25">
      <c r="A160" s="299" t="s">
        <v>1169</v>
      </c>
      <c r="B160" s="300"/>
      <c r="C160" s="300"/>
      <c r="D160" s="300"/>
      <c r="E160" s="300"/>
      <c r="F160" s="300"/>
      <c r="G160" s="300"/>
      <c r="H160" s="300"/>
      <c r="I160" s="300"/>
      <c r="J160" s="300"/>
      <c r="K160" s="300"/>
      <c r="L160" s="300"/>
      <c r="M160" s="300"/>
      <c r="N160" s="300"/>
      <c r="O160" s="301"/>
    </row>
    <row r="161" spans="1:28" ht="15.75" thickBot="1" x14ac:dyDescent="0.3">
      <c r="A161" s="302"/>
      <c r="B161" s="303"/>
      <c r="C161" s="303"/>
      <c r="D161" s="303"/>
      <c r="E161" s="303"/>
      <c r="F161" s="303"/>
      <c r="G161" s="303"/>
      <c r="H161" s="303"/>
      <c r="I161" s="303"/>
      <c r="J161" s="303"/>
      <c r="K161" s="303"/>
      <c r="L161" s="303"/>
      <c r="M161" s="303"/>
      <c r="N161" s="303"/>
      <c r="O161" s="30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05" t="s">
        <v>1168</v>
      </c>
      <c r="C163" s="305"/>
      <c r="D163" s="305"/>
      <c r="E163" s="305"/>
      <c r="F163" s="305"/>
      <c r="G163" s="305"/>
      <c r="H163" s="181"/>
      <c r="I163" s="306" t="s">
        <v>1180</v>
      </c>
      <c r="J163" s="307"/>
      <c r="K163" s="307"/>
      <c r="L163" s="307"/>
      <c r="M163" s="307"/>
      <c r="N163" s="308"/>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9" t="s">
        <v>19</v>
      </c>
      <c r="C164" s="310"/>
      <c r="D164" s="311"/>
      <c r="E164" s="306" t="s">
        <v>2628</v>
      </c>
      <c r="F164" s="307"/>
      <c r="G164" s="308"/>
      <c r="H164" s="141"/>
      <c r="I164" s="309" t="s">
        <v>19</v>
      </c>
      <c r="J164" s="310"/>
      <c r="K164" s="311"/>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12"/>
      <c r="C165" s="313"/>
      <c r="D165" s="314"/>
      <c r="E165" s="182" t="s">
        <v>2629</v>
      </c>
      <c r="F165" s="182" t="s">
        <v>2630</v>
      </c>
      <c r="G165" s="182" t="s">
        <v>2631</v>
      </c>
      <c r="H165" s="141"/>
      <c r="I165" s="312"/>
      <c r="J165" s="313"/>
      <c r="K165" s="314"/>
      <c r="L165" s="182" t="s">
        <v>2629</v>
      </c>
      <c r="M165" s="182" t="s">
        <v>2630</v>
      </c>
      <c r="N165" s="182" t="s">
        <v>2631</v>
      </c>
      <c r="O165" s="143"/>
    </row>
    <row r="166" spans="1:28" x14ac:dyDescent="0.25">
      <c r="A166" s="173"/>
      <c r="B166" s="315" t="s">
        <v>1170</v>
      </c>
      <c r="C166" s="315"/>
      <c r="D166" s="315"/>
      <c r="E166" s="183">
        <v>0.02</v>
      </c>
      <c r="F166" s="96"/>
      <c r="G166" s="184" t="str">
        <f>IF(F166&gt;0,SUM(E166+F166),"")</f>
        <v/>
      </c>
      <c r="H166" s="141"/>
      <c r="I166" s="316" t="s">
        <v>1175</v>
      </c>
      <c r="J166" s="317"/>
      <c r="K166" s="31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15" t="s">
        <v>1171</v>
      </c>
      <c r="C167" s="315"/>
      <c r="D167" s="315"/>
      <c r="E167" s="183">
        <v>0.02</v>
      </c>
      <c r="F167" s="96"/>
      <c r="G167" s="184" t="str">
        <f>IF(F167&gt;0,SUM(E167+F167),"")</f>
        <v/>
      </c>
      <c r="H167" s="141"/>
      <c r="I167" s="316" t="s">
        <v>1176</v>
      </c>
      <c r="J167" s="317"/>
      <c r="K167" s="318"/>
      <c r="L167" s="183">
        <v>0.02</v>
      </c>
      <c r="M167" s="96"/>
      <c r="N167" s="184" t="str">
        <f>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15" t="s">
        <v>1172</v>
      </c>
      <c r="C168" s="315"/>
      <c r="D168" s="315"/>
      <c r="E168" s="183">
        <v>0.02</v>
      </c>
      <c r="F168" s="96"/>
      <c r="G168" s="184" t="str">
        <f>IF(F168&gt;0,SUM(E168+F168),"")</f>
        <v/>
      </c>
      <c r="H168" s="141"/>
      <c r="I168" s="316" t="s">
        <v>1177</v>
      </c>
      <c r="J168" s="317"/>
      <c r="K168" s="318"/>
      <c r="L168" s="183">
        <v>0.02</v>
      </c>
      <c r="M168" s="96"/>
      <c r="N168" s="184" t="str">
        <f>IF(M168&gt;0,SUM(L168+M168),"")</f>
        <v/>
      </c>
      <c r="O168" s="143"/>
    </row>
    <row r="169" spans="1:28" x14ac:dyDescent="0.25">
      <c r="A169" s="173"/>
      <c r="B169" s="315" t="s">
        <v>1173</v>
      </c>
      <c r="C169" s="315"/>
      <c r="D169" s="315"/>
      <c r="E169" s="183">
        <v>0.03</v>
      </c>
      <c r="F169" s="96"/>
      <c r="G169" s="184" t="str">
        <f>IF(F169&gt;0,SUM(E169+F169),"")</f>
        <v/>
      </c>
      <c r="H169" s="141"/>
      <c r="I169" s="316" t="s">
        <v>1178</v>
      </c>
      <c r="J169" s="317"/>
      <c r="K169" s="318"/>
      <c r="L169" s="183">
        <v>0.02</v>
      </c>
      <c r="M169" s="96"/>
      <c r="N169" s="184" t="str">
        <f>IF(M169&gt;0,SUM(L169+M169),"")</f>
        <v/>
      </c>
      <c r="O169" s="143"/>
    </row>
    <row r="170" spans="1:28" x14ac:dyDescent="0.25">
      <c r="A170" s="173"/>
      <c r="B170" s="141"/>
      <c r="C170" s="141"/>
      <c r="D170" s="141"/>
      <c r="E170" s="141"/>
      <c r="F170" s="141"/>
      <c r="G170" s="141"/>
      <c r="H170" s="141"/>
      <c r="I170" s="316" t="s">
        <v>1179</v>
      </c>
      <c r="J170" s="317"/>
      <c r="K170" s="318"/>
      <c r="L170" s="183">
        <v>0.02</v>
      </c>
      <c r="M170" s="96"/>
      <c r="N170" s="184" t="str">
        <f>IF(M170&gt;0,SUM(L170+M170),"")</f>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09" t="s">
        <v>2641</v>
      </c>
      <c r="L172" s="209"/>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7" t="s">
        <v>20</v>
      </c>
      <c r="B175" s="278"/>
      <c r="C175" s="278"/>
      <c r="D175" s="278"/>
      <c r="E175" s="278"/>
      <c r="F175" s="278"/>
      <c r="G175" s="278"/>
      <c r="H175" s="278"/>
      <c r="I175" s="278"/>
      <c r="J175" s="278"/>
      <c r="K175" s="278"/>
      <c r="L175" s="278"/>
      <c r="M175" s="278"/>
      <c r="N175" s="278"/>
      <c r="O175" s="279"/>
      <c r="P175" s="19"/>
    </row>
    <row r="176" spans="1:28" ht="15" customHeight="1" x14ac:dyDescent="0.25">
      <c r="A176" s="299" t="s">
        <v>21</v>
      </c>
      <c r="B176" s="300"/>
      <c r="C176" s="300"/>
      <c r="D176" s="300"/>
      <c r="E176" s="300"/>
      <c r="F176" s="300"/>
      <c r="G176" s="300"/>
      <c r="H176" s="300"/>
      <c r="I176" s="300"/>
      <c r="J176" s="300"/>
      <c r="K176" s="300"/>
      <c r="L176" s="300"/>
      <c r="M176" s="300"/>
      <c r="N176" s="300"/>
      <c r="O176" s="301"/>
    </row>
    <row r="177" spans="1:20" ht="15.75" thickBot="1" x14ac:dyDescent="0.3">
      <c r="A177" s="302"/>
      <c r="B177" s="303"/>
      <c r="C177" s="303"/>
      <c r="D177" s="303"/>
      <c r="E177" s="303"/>
      <c r="F177" s="303"/>
      <c r="G177" s="303"/>
      <c r="H177" s="303"/>
      <c r="I177" s="303"/>
      <c r="J177" s="303"/>
      <c r="K177" s="303"/>
      <c r="L177" s="303"/>
      <c r="M177" s="303"/>
      <c r="N177" s="303"/>
      <c r="O177" s="30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19" t="s">
        <v>2649</v>
      </c>
      <c r="C179" s="319"/>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7" t="s">
        <v>32</v>
      </c>
      <c r="B184" s="278"/>
      <c r="C184" s="278"/>
      <c r="D184" s="278"/>
      <c r="E184" s="278"/>
      <c r="F184" s="278"/>
      <c r="G184" s="278"/>
      <c r="H184" s="278"/>
      <c r="I184" s="278"/>
      <c r="J184" s="278"/>
      <c r="K184" s="278"/>
      <c r="L184" s="278"/>
      <c r="M184" s="278"/>
      <c r="N184" s="278"/>
      <c r="O184" s="279"/>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0" t="s">
        <v>2688</v>
      </c>
      <c r="C186" s="320"/>
      <c r="D186" s="320"/>
      <c r="E186" s="320"/>
      <c r="F186" s="320"/>
      <c r="G186" s="320"/>
      <c r="H186" s="320"/>
      <c r="I186" s="320"/>
      <c r="J186" s="320"/>
      <c r="K186" s="320"/>
      <c r="L186" s="320"/>
      <c r="M186" s="320"/>
      <c r="N186" s="320"/>
      <c r="O186" s="143"/>
    </row>
    <row r="187" spans="1:20" x14ac:dyDescent="0.25">
      <c r="A187" s="173"/>
      <c r="B187" s="321"/>
      <c r="C187" s="321"/>
      <c r="D187" s="321"/>
      <c r="E187" s="321"/>
      <c r="F187" s="321"/>
      <c r="G187" s="321"/>
      <c r="H187" s="321"/>
      <c r="I187" s="321"/>
      <c r="J187" s="321"/>
      <c r="K187" s="321"/>
      <c r="L187" s="321"/>
      <c r="M187" s="321"/>
      <c r="N187" s="321"/>
      <c r="O187" s="143"/>
    </row>
    <row r="188" spans="1:20" x14ac:dyDescent="0.25">
      <c r="A188" s="173"/>
      <c r="B188" s="322" t="s">
        <v>2689</v>
      </c>
      <c r="C188" s="323"/>
      <c r="D188" s="323"/>
      <c r="E188" s="323"/>
      <c r="F188" s="323"/>
      <c r="G188" s="323"/>
      <c r="H188" s="323"/>
      <c r="I188" s="323"/>
      <c r="J188" s="323"/>
      <c r="K188" s="323"/>
      <c r="L188" s="323"/>
      <c r="M188" s="323"/>
      <c r="N188" s="323"/>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User</cp:lastModifiedBy>
  <cp:lastPrinted>2020-12-30T00:10:15Z</cp:lastPrinted>
  <dcterms:created xsi:type="dcterms:W3CDTF">2020-10-14T21:57:42Z</dcterms:created>
  <dcterms:modified xsi:type="dcterms:W3CDTF">2020-12-30T00:10:43Z</dcterms:modified>
</cp:coreProperties>
</file>