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ASESORIAS EN SISTEMAS\ONG\Convocatoria Contratacion 2020\Invitaciones Contratos Integrales Diciembre 2020\INVITACIONES 3 PDF\COCRECER BOLIVAR\0325-\"/>
    </mc:Choice>
  </mc:AlternateContent>
  <xr:revisionPtr revIDLastSave="0" documentId="13_ncr:1_{240CA9BA-DD98-449F-9768-08BEB4E7A16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<sst xmlns="http://schemas.openxmlformats.org/spreadsheetml/2006/main" count="3486" uniqueCount="2753">
  <si>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</si>
  <si>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</si>
  <si>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</si>
  <si>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</si>
  <si>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</si>
  <si>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</si>
  <si>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</si>
  <si>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</si>
  <si>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</si>
  <si>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</si>
  <si>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</si>
  <si>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</si>
  <si>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</si>
  <si>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</si>
  <si>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</si>
  <si>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</si>
  <si>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</si>
  <si>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</si>
  <si>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</si>
  <si>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</si>
  <si>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</si>
  <si>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</si>
  <si>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</si>
  <si>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</si>
  <si>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</si>
  <si>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</si>
  <si>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</si>
  <si>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</si>
  <si>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</si>
  <si>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</si>
  <si>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</si>
  <si>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</si>
  <si>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</si>
  <si>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</si>
  <si>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</si>
  <si>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</si>
  <si>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</si>
  <si>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</si>
  <si>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</si>
  <si>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</si>
  <si>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</si>
  <si>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</si>
  <si>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</si>
  <si>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</si>
  <si>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</si>
  <si>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</si>
  <si>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</si>
  <si>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</si>
  <si>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</si>
  <si>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</si>
  <si>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</si>
  <si>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</si>
  <si>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</si>
  <si>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</si>
  <si>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</si>
  <si>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</si>
  <si>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</si>
  <si>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</si>
  <si>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</si>
  <si>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</si>
  <si>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</si>
  <si>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</si>
  <si>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</si>
  <si>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</si>
  <si>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</si>
  <si>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</si>
  <si>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</si>
  <si>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</si>
  <si>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</si>
  <si>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</si>
  <si>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</si>
  <si>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</si>
  <si>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</si>
  <si>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</si>
  <si>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</si>
  <si>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</si>
  <si>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</si>
  <si>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</si>
  <si>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</si>
  <si>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</si>
  <si>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</si>
  <si>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</si>
  <si>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</si>
  <si>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</si>
  <si>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</si>
  <si>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</si>
  <si>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</si>
  <si>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</si>
  <si>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</si>
  <si>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</si>
  <si>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</si>
  <si>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</si>
  <si>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</si>
  <si>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</si>
  <si>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</si>
  <si>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</si>
  <si>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</si>
  <si>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</si>
  <si>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</si>
  <si>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</si>
  <si>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</si>
  <si>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</si>
  <si>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</si>
  <si>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</si>
  <si>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</si>
  <si>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</si>
  <si>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</si>
  <si>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</si>
  <si>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</si>
  <si>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</si>
  <si>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</si>
  <si>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</si>
  <si>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</si>
  <si>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</si>
  <si>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</si>
  <si>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</si>
  <si>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</si>
  <si>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</si>
  <si>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</si>
  <si>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</si>
  <si>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</si>
  <si>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</si>
  <si>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</si>
  <si>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</si>
  <si>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</si>
  <si>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</si>
  <si>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</si>
  <si>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</si>
  <si>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</si>
  <si>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</si>
  <si>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</si>
  <si>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</si>
  <si>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</si>
  <si>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</si>
  <si>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</si>
  <si>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</si>
  <si>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</si>
  <si>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</si>
  <si>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</si>
  <si>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</si>
  <si>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</si>
  <si>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</si>
  <si>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</si>
  <si>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</si>
  <si>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</si>
  <si>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</si>
  <si>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</si>
  <si>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</si>
  <si>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</si>
  <si>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</si>
  <si>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</si>
  <si>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</si>
  <si>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</si>
  <si>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</si>
  <si>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</si>
  <si>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</si>
  <si>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</si>
  <si>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</si>
  <si>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</si>
  <si>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</si>
  <si>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</si>
  <si>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</si>
  <si>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</si>
  <si>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</si>
  <si>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</si>
  <si>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</si>
  <si>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</si>
  <si>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</si>
  <si>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</si>
  <si>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</si>
  <si>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</si>
  <si>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</si>
  <si>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</si>
  <si>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</si>
  <si>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</si>
  <si>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</si>
  <si>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</si>
  <si>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</si>
  <si>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</si>
  <si>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</si>
  <si>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</si>
  <si>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</si>
  <si>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</si>
  <si>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</si>
  <si>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</si>
  <si>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</si>
  <si>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</si>
  <si>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</si>
  <si>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</si>
  <si>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</si>
  <si>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</si>
  <si>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</si>
  <si>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</si>
  <si>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</si>
  <si>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</si>
  <si>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</si>
  <si>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</si>
  <si>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</si>
  <si>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</si>
  <si>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</si>
  <si>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</si>
  <si>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</si>
  <si>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</si>
  <si>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</si>
  <si>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</si>
  <si>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</si>
  <si>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</si>
  <si>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</si>
  <si>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</si>
  <si>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</si>
  <si>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</si>
  <si>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</si>
  <si>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</si>
  <si>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</si>
  <si>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</si>
  <si>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</si>
  <si>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</si>
  <si>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</si>
  <si>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</si>
  <si>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</si>
  <si>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</si>
  <si>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</si>
  <si>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</si>
  <si>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</si>
  <si>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</si>
  <si>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</si>
  <si>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</si>
  <si>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</si>
  <si>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</si>
  <si>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</si>
  <si>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</si>
  <si>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</si>
  <si>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</si>
  <si>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</si>
  <si>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</si>
  <si>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</si>
  <si>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</si>
  <si>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</si>
  <si>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</si>
  <si>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</si>
  <si>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</si>
  <si>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</si>
  <si>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</si>
  <si>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</si>
  <si>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</si>
  <si>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</si>
  <si>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</si>
  <si>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</si>
  <si>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</si>
  <si>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</si>
  <si>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</si>
  <si>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</si>
  <si>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</si>
  <si>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</si>
  <si>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</si>
  <si>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</si>
  <si>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</si>
  <si>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</si>
  <si>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</si>
  <si>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</si>
  <si>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</si>
  <si>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</si>
  <si>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</si>
  <si>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</si>
  <si>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</si>
  <si>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</si>
  <si>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</si>
  <si>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</si>
  <si>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</si>
  <si>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</si>
  <si>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</si>
  <si>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</si>
  <si>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</si>
  <si>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</si>
  <si>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</si>
  <si>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</si>
  <si>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</si>
  <si>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</si>
  <si>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</si>
  <si>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</si>
  <si>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</si>
  <si>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</si>
  <si>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</si>
  <si>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</si>
  <si>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</si>
  <si>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</si>
  <si>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</si>
  <si>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</si>
  <si>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</si>
  <si>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</si>
  <si>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</si>
  <si>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</si>
  <si>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</si>
  <si>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</si>
  <si>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</si>
  <si>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</si>
  <si>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</si>
  <si>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</si>
  <si>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</si>
  <si>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</si>
  <si>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</si>
  <si>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</si>
  <si>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</si>
  <si>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</si>
  <si>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</si>
  <si>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</si>
  <si>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</si>
  <si>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</si>
  <si>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</si>
  <si>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</si>
  <si>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</si>
  <si>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</si>
  <si>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</si>
  <si>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</si>
  <si>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</si>
  <si>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</si>
  <si>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</si>
  <si>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</si>
  <si>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</si>
  <si>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</si>
  <si>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</si>
  <si>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</si>
  <si>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</si>
  <si>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</si>
  <si>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</si>
  <si>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</si>
  <si>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</si>
  <si>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</si>
  <si>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</si>
  <si>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</si>
  <si>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</si>
  <si>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</si>
  <si>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</si>
  <si>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</si>
  <si>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</si>
  <si>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</si>
  <si>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</si>
  <si>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</si>
  <si>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</si>
  <si>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</si>
  <si>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</si>
  <si>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</si>
  <si>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</si>
  <si>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</si>
  <si>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</si>
  <si>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</si>
  <si>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</si>
  <si>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</si>
  <si>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</si>
  <si>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</si>
  <si>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</si>
  <si>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</si>
  <si>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</si>
  <si>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</si>
  <si>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</si>
  <si>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</si>
  <si>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</si>
  <si>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</si>
  <si>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</si>
  <si>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</si>
  <si>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</si>
  <si>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</si>
  <si>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</si>
  <si>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</si>
  <si>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</si>
  <si>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</si>
  <si>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</si>
  <si>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</si>
  <si>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</si>
  <si>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</si>
  <si>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</si>
  <si>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</si>
  <si>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</si>
  <si>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</si>
  <si>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</si>
  <si>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</si>
  <si>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</si>
  <si>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</si>
  <si>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</si>
  <si>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</si>
  <si>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</si>
  <si>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</si>
  <si>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</si>
  <si>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</si>
  <si>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</si>
  <si>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</si>
  <si>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</si>
  <si>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</si>
  <si>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</si>
  <si>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</si>
  <si>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</si>
  <si>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</si>
  <si>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</si>
  <si>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</si>
  <si>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</si>
  <si>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</si>
  <si>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</si>
  <si>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</si>
  <si>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</si>
  <si>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</si>
  <si>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</si>
  <si>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</si>
  <si>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</si>
  <si>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</si>
  <si>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</si>
  <si>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</si>
  <si>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</si>
  <si>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</si>
  <si>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</si>
  <si>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</si>
  <si>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</si>
  <si>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</si>
  <si>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</si>
  <si>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</si>
  <si>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</si>
  <si>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</si>
  <si>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</si>
  <si>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</si>
  <si>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</si>
  <si>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</si>
  <si>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</si>
  <si>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</si>
  <si>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</si>
  <si>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</si>
  <si>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</si>
  <si>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</si>
  <si>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</si>
  <si>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</si>
  <si>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</si>
  <si>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</si>
  <si>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</si>
  <si>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</si>
  <si>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</si>
  <si>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</si>
  <si>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</si>
  <si>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</si>
  <si>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</si>
  <si>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</si>
  <si>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</si>
  <si>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</si>
  <si>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</si>
  <si>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</si>
  <si>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</si>
  <si>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</si>
  <si>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</si>
  <si>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</si>
  <si>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</si>
  <si>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</si>
  <si>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</si>
  <si>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</si>
  <si>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</si>
  <si>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</si>
  <si>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</si>
  <si>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</si>
  <si>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</si>
  <si>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</si>
  <si>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</si>
  <si>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</si>
  <si>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</si>
  <si>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</si>
  <si>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</si>
  <si>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</si>
  <si>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</si>
  <si>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</si>
  <si>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</si>
  <si>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</si>
  <si>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</si>
  <si>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</si>
  <si>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</si>
  <si>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</si>
  <si>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</si>
  <si>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</si>
  <si>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</si>
  <si>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</si>
  <si>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</si>
  <si>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</si>
  <si>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</si>
  <si>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</si>
  <si>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</si>
  <si>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</si>
  <si>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</si>
  <si>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</si>
  <si>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</si>
  <si>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</si>
  <si>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</si>
  <si>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</si>
  <si>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</si>
  <si>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</si>
  <si>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</si>
  <si>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</si>
  <si>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</si>
  <si>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</si>
  <si>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</si>
  <si>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</si>
  <si>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</si>
  <si>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</si>
  <si>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</si>
  <si>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</si>
  <si>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</si>
  <si>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</si>
  <si>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</si>
  <si>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</si>
  <si>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</si>
  <si>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</si>
  <si>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</si>
  <si>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</si>
  <si>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</si>
  <si>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</si>
  <si>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</si>
  <si>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</si>
  <si>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</si>
  <si>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</si>
  <si>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</si>
  <si>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</si>
  <si>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</si>
  <si>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</si>
  <si>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</si>
  <si>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</si>
  <si>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</si>
  <si>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</si>
  <si>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</si>
  <si>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</si>
  <si>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</si>
  <si>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</si>
  <si>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</si>
  <si>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</si>
  <si>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</si>
  <si>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</si>
  <si>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</si>
  <si>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</si>
  <si>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</si>
  <si>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</si>
  <si>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</si>
  <si>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</si>
  <si>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</si>
  <si>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</si>
  <si>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</si>
  <si>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</si>
  <si>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</si>
  <si>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</si>
  <si>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</si>
  <si>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</si>
  <si>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</si>
  <si>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</si>
  <si>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</si>
  <si>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</si>
  <si>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</si>
  <si>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</si>
  <si>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</si>
  <si>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</si>
  <si>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</si>
  <si>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</si>
  <si>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</si>
  <si>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</si>
  <si>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</si>
  <si>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</si>
  <si>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</si>
  <si>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</si>
  <si>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</si>
  <si>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</si>
  <si>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</si>
  <si>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</si>
  <si>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</si>
  <si>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</si>
  <si>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</si>
  <si>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</si>
  <si>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</si>
  <si>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</si>
  <si>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</si>
  <si>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</si>
  <si>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</si>
  <si>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</si>
  <si>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</si>
  <si>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</si>
  <si>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</si>
  <si>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</si>
  <si>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</si>
  <si>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</si>
  <si>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</si>
  <si>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</si>
  <si>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</si>
  <si>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</si>
  <si>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</si>
  <si>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</si>
  <si>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</si>
  <si>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</si>
  <si>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</si>
  <si>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</si>
  <si>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</si>
  <si>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</si>
  <si>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</si>
  <si>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</si>
  <si>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</si>
  <si>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</si>
  <si>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</si>
  <si>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</si>
  <si>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</si>
  <si>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</si>
  <si>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</si>
  <si>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</si>
  <si>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</si>
  <si>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</si>
  <si>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</si>
  <si>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</si>
  <si>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</si>
  <si>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</si>
  <si>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</si>
  <si>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</si>
  <si>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</si>
  <si>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</si>
  <si>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</si>
  <si>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</si>
  <si>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</si>
  <si>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</si>
  <si>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</si>
  <si>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</si>
  <si>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</si>
  <si>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</si>
  <si>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</si>
  <si>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</si>
  <si>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</si>
  <si>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</si>
  <si>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</si>
  <si>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</si>
  <si>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</si>
  <si>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</si>
  <si>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</si>
  <si>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</si>
  <si>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</si>
  <si>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</si>
  <si>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</si>
  <si>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</si>
  <si>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</si>
  <si>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</si>
  <si>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</si>
  <si>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</si>
  <si>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</si>
  <si>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</si>
  <si>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</si>
  <si>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</si>
  <si>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</si>
  <si>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</si>
  <si>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</si>
  <si>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</si>
  <si>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</si>
  <si>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</si>
  <si>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</si>
  <si>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</si>
  <si>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</si>
  <si>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</si>
  <si>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</si>
  <si>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</si>
  <si>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</si>
  <si>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</si>
  <si>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</si>
  <si>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</si>
  <si>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</si>
  <si>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</si>
  <si>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</si>
  <si>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</si>
  <si>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</si>
  <si>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</si>
  <si>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</si>
  <si>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</si>
  <si>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</si>
  <si>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</si>
  <si>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</si>
  <si>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</si>
  <si>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</si>
  <si>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</si>
  <si>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</si>
  <si>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</si>
  <si>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</si>
  <si>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</si>
  <si>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</si>
  <si>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</si>
  <si>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</si>
  <si>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</si>
  <si>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</si>
  <si>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</si>
  <si>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</si>
  <si>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</si>
  <si>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</si>
  <si>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</si>
  <si>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</si>
  <si>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</si>
  <si>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</si>
  <si>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</si>
  <si>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</si>
  <si>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</si>
  <si>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</si>
  <si>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</si>
  <si>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</si>
  <si>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</si>
  <si>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</si>
  <si>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</si>
  <si>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</si>
  <si>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</si>
  <si>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</si>
  <si>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</si>
  <si>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</si>
  <si>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</si>
  <si>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</si>
  <si>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</si>
  <si>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</si>
  <si>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</si>
  <si>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</si>
  <si>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</si>
  <si>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</si>
  <si>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</si>
  <si>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</si>
  <si>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</si>
  <si>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</si>
  <si>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</si>
  <si>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</si>
  <si>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</si>
  <si>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</si>
  <si>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</si>
  <si>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</si>
  <si>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</si>
  <si>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</si>
  <si>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</si>
  <si>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</si>
  <si>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</si>
  <si>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</si>
  <si>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</si>
  <si>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</si>
  <si>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</si>
  <si>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</si>
  <si>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</si>
  <si>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</si>
  <si>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</si>
  <si>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</si>
  <si>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</si>
  <si>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</si>
  <si>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</si>
  <si>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</si>
  <si>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</si>
  <si>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</si>
  <si>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</si>
  <si>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</si>
  <si>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</si>
  <si>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</si>
  <si>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</si>
  <si>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</si>
  <si>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</si>
  <si>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</si>
  <si>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</si>
  <si>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</si>
  <si>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</si>
  <si>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</si>
  <si>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</si>
  <si>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</si>
  <si>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</si>
  <si>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</si>
  <si>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</si>
  <si>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</si>
  <si>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</si>
  <si>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</si>
  <si>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</si>
  <si>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</si>
  <si>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</si>
  <si>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</si>
  <si>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</si>
  <si>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</si>
  <si>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</si>
  <si>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</si>
  <si>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</si>
  <si>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</si>
  <si>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</si>
  <si>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</si>
  <si>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</si>
  <si>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</si>
  <si>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</si>
  <si>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</si>
  <si>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</si>
  <si>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</si>
  <si>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</si>
  <si>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</si>
  <si>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</si>
  <si>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</si>
  <si>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</si>
  <si>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</si>
  <si>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</si>
  <si>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</si>
  <si>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</si>
  <si>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</si>
  <si>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</si>
  <si>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</si>
  <si>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</si>
  <si>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</si>
  <si>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</si>
  <si>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</si>
  <si>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</si>
  <si>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</si>
  <si>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</si>
  <si>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</si>
  <si>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</si>
  <si>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</si>
  <si>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</si>
  <si>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</si>
  <si>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</si>
  <si>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</si>
  <si>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</si>
  <si>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</si>
  <si>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</si>
  <si>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</si>
  <si>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</si>
  <si>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</si>
  <si>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</si>
  <si>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</si>
  <si>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</si>
  <si>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</si>
  <si>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</si>
  <si>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</si>
  <si>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</si>
  <si>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</si>
  <si>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</si>
  <si>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</si>
  <si>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</si>
  <si>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</si>
  <si>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</si>
  <si>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</si>
  <si>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</si>
  <si>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</si>
  <si>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</si>
  <si>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</si>
  <si>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</si>
  <si>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</si>
  <si>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</si>
  <si>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</si>
  <si>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</si>
  <si>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</si>
  <si>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</si>
  <si>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</si>
  <si>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</si>
  <si>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</si>
  <si>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</si>
  <si>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</si>
  <si>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</si>
  <si>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</si>
  <si>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</si>
  <si>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</si>
  <si>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</si>
  <si>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</si>
  <si>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</si>
  <si>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</si>
  <si>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</si>
  <si>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</si>
  <si>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</si>
  <si>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</si>
  <si>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</si>
  <si>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</si>
  <si>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</si>
  <si>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</si>
  <si>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</si>
  <si>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</si>
  <si>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</si>
  <si>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</si>
  <si>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</si>
  <si>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</si>
  <si>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</si>
  <si>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</si>
  <si>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</si>
  <si>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</si>
  <si>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</si>
  <si>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</si>
  <si>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</si>
  <si>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</si>
  <si>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</si>
  <si>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</si>
  <si>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</si>
  <si>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</si>
  <si>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</si>
  <si>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</si>
  <si>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</si>
  <si>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</si>
  <si>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</si>
  <si>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</si>
  <si>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</si>
  <si>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</si>
  <si>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</si>
  <si>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</si>
  <si>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</si>
  <si>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</si>
  <si>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</si>
  <si>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</si>
  <si>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</si>
  <si>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</si>
  <si>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</si>
  <si>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</si>
  <si>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</si>
  <si>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</si>
  <si>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</si>
  <si>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</si>
  <si>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</si>
  <si>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</si>
  <si>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</si>
  <si>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</si>
  <si>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</si>
  <si>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</si>
  <si>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</si>
  <si>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</si>
  <si>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</si>
  <si>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</si>
  <si>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</si>
  <si>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</si>
  <si>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</si>
  <si>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</si>
  <si>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</si>
  <si>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</si>
  <si>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</si>
  <si>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</si>
  <si>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</si>
  <si>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</si>
  <si>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</si>
  <si>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</si>
  <si>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</si>
  <si>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</si>
  <si>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</si>
  <si>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</si>
  <si>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</si>
  <si>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</si>
  <si>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</si>
  <si>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</si>
  <si>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</si>
  <si>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</si>
  <si>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</si>
  <si>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</si>
  <si>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</si>
  <si>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</si>
  <si>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</si>
  <si>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</si>
  <si>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</si>
  <si>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</si>
  <si>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</si>
  <si>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</si>
  <si>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</si>
  <si>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</si>
  <si>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</si>
  <si>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</si>
  <si>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</si>
  <si>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</si>
  <si>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</si>
  <si>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</si>
  <si>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</si>
  <si>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</si>
  <si>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</si>
  <si>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</si>
  <si>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</si>
  <si>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</si>
  <si>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</si>
  <si>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</si>
  <si>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</si>
  <si>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</si>
  <si>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</si>
  <si>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</si>
  <si>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</si>
  <si>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</si>
  <si>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</si>
  <si>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</si>
  <si>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</si>
  <si>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</si>
  <si>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</si>
  <si>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</si>
  <si>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</si>
  <si>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</si>
  <si>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</si>
  <si>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</si>
  <si>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</si>
  <si>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</si>
  <si>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</si>
  <si>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</si>
  <si>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</si>
  <si>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</si>
  <si>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</si>
  <si>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</si>
  <si>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</si>
  <si>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</si>
  <si>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</si>
  <si>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</si>
  <si>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</si>
  <si>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</si>
  <si>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</si>
  <si>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</si>
  <si>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</si>
  <si>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</si>
  <si>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</si>
  <si>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</si>
  <si>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</si>
  <si>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</si>
  <si>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</si>
  <si>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</si>
  <si>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</si>
  <si>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</si>
  <si>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</si>
  <si>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</si>
  <si>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</si>
  <si>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</si>
  <si>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</si>
  <si>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</si>
  <si>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</si>
  <si>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</si>
  <si>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</si>
  <si>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</si>
  <si>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</si>
  <si>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</si>
  <si>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</si>
  <si>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</si>
  <si>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</si>
  <si>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</si>
  <si>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</si>
  <si>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</si>
  <si>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</si>
  <si>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</si>
  <si>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</si>
  <si>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</si>
  <si>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</si>
  <si>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</si>
  <si>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</si>
  <si>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</si>
  <si>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</si>
  <si>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</si>
  <si>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</si>
  <si>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</si>
  <si>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</si>
  <si>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</si>
  <si>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</si>
  <si>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</si>
  <si>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</si>
  <si>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</si>
  <si>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</si>
  <si>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</si>
  <si>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</si>
  <si>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</si>
  <si>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</si>
  <si>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</si>
  <si>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</si>
  <si>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</si>
  <si>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</si>
  <si>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</si>
  <si>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</si>
  <si>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</si>
  <si>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</si>
  <si>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</si>
  <si>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</si>
  <si>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</si>
  <si>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</si>
  <si>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</si>
  <si>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</si>
  <si>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</si>
  <si>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</si>
  <si>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</si>
  <si>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</si>
  <si>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</si>
  <si>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</si>
  <si>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</si>
  <si>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</si>
  <si>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</si>
  <si>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</si>
  <si>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</si>
  <si>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</si>
  <si>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</si>
  <si>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</si>
  <si>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</si>
  <si>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</si>
  <si>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</si>
  <si>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</si>
  <si>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</si>
  <si>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</si>
  <si>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</si>
  <si>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</si>
  <si>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</si>
  <si>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</si>
  <si>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</si>
  <si>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</si>
  <si>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</si>
  <si>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</si>
  <si>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</si>
  <si>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</si>
  <si>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</si>
  <si>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</si>
  <si>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</si>
  <si>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</si>
  <si>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</si>
  <si>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</si>
  <si>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</si>
  <si>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</si>
  <si>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</si>
  <si>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</si>
  <si>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</si>
  <si>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</si>
  <si>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</si>
  <si>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</si>
  <si>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</si>
  <si>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</si>
  <si>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</si>
  <si>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</si>
  <si>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</si>
  <si>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</si>
  <si>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</si>
  <si>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</si>
  <si>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</si>
  <si>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</si>
  <si>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</si>
  <si>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</si>
  <si>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</si>
  <si>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</si>
  <si>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</si>
  <si>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</si>
  <si>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</si>
  <si>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</si>
  <si>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</si>
  <si>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</si>
  <si>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</si>
  <si>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</si>
  <si>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</si>
  <si>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</si>
  <si>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</si>
  <si>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</si>
  <si>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</si>
  <si>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</si>
  <si>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</si>
  <si>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</si>
  <si>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</si>
  <si>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</si>
  <si>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</si>
  <si>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</si>
  <si>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</si>
  <si>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</si>
  <si>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</si>
  <si>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</si>
  <si>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</si>
  <si>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</si>
  <si>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</si>
  <si>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</si>
  <si>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</si>
  <si>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</si>
  <si>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</si>
  <si>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</si>
  <si>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</si>
  <si>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</si>
  <si>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</si>
  <si>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</si>
  <si>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</si>
  <si>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</si>
  <si>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</si>
  <si>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</si>
  <si>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</si>
  <si>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</si>
  <si>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</si>
  <si>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</si>
  <si>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</si>
  <si>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</si>
  <si>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</si>
  <si>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</si>
  <si>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</si>
  <si>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</si>
  <si>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</si>
  <si>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</si>
  <si>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</si>
  <si>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</si>
  <si>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</si>
  <si>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</si>
  <si>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</si>
  <si>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</si>
  <si>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</si>
  <si>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</si>
  <si>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</si>
  <si>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</si>
  <si>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</si>
  <si>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</si>
  <si>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</si>
  <si>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</si>
  <si>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</si>
  <si>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</si>
  <si>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</si>
  <si>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</si>
  <si>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</si>
  <si>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</si>
  <si>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</si>
  <si>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</si>
  <si>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</si>
  <si>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</si>
  <si>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</si>
  <si>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</si>
  <si>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</si>
  <si>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</si>
  <si>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</si>
  <si>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</si>
  <si>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</si>
  <si>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</si>
  <si>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</si>
  <si>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</si>
  <si>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</si>
  <si>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</si>
  <si>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</si>
  <si>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</si>
  <si>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</si>
  <si>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</si>
  <si>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</si>
  <si>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</si>
  <si>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</si>
  <si>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</si>
  <si>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</si>
  <si>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</si>
  <si>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</si>
  <si>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</si>
  <si>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</si>
  <si>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</si>
  <si>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</si>
  <si>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</si>
  <si>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</si>
  <si>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</si>
  <si>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</si>
  <si>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</si>
  <si>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</si>
  <si>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</si>
  <si>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</si>
  <si>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</si>
  <si>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</si>
  <si>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</si>
  <si>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</si>
  <si>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</si>
  <si>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</si>
  <si>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</si>
  <si>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</si>
  <si>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</si>
  <si>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</si>
  <si>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</si>
  <si>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</si>
  <si>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</si>
  <si>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</si>
  <si>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</si>
  <si>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</si>
  <si>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</si>
  <si>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</si>
  <si>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</si>
  <si>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</si>
  <si>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</si>
  <si>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</si>
  <si>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</si>
  <si>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</si>
  <si>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</si>
  <si>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</si>
  <si>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</si>
  <si>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</si>
  <si>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</si>
  <si>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</si>
  <si>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</si>
  <si>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</si>
  <si>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</si>
  <si>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</si>
  <si>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</si>
  <si>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</si>
  <si>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</si>
  <si>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</si>
  <si>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</si>
  <si>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</si>
  <si>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</si>
  <si>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</si>
  <si>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</si>
  <si>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</si>
  <si>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</si>
  <si>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</si>
  <si>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</si>
  <si>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</si>
  <si>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</si>
  <si>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</si>
  <si>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</si>
  <si>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</si>
  <si>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</si>
  <si>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</si>
  <si>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</si>
  <si>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</si>
  <si>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</si>
  <si>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</si>
  <si>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</si>
  <si>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</si>
  <si>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</si>
  <si>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</si>
  <si>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</si>
  <si>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</si>
  <si>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</si>
  <si>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</si>
  <si>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</si>
  <si>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</si>
  <si>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</si>
  <si>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</si>
  <si>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</si>
  <si>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</si>
  <si>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</si>
  <si>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</si>
  <si>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</si>
  <si>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</si>
  <si>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</si>
  <si>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</si>
  <si>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</si>
  <si>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</si>
  <si>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</si>
  <si>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</si>
  <si>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</si>
  <si>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</si>
  <si>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</si>
  <si>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</si>
  <si>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</si>
  <si>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</si>
  <si>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</si>
  <si>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</si>
  <si>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</si>
  <si>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</si>
  <si>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</si>
  <si>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</si>
  <si>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</si>
  <si>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</si>
  <si>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</si>
  <si>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</si>
  <si>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</si>
  <si>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</si>
  <si>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</si>
  <si>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</si>
  <si>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</si>
  <si>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</si>
  <si>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</si>
  <si>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</si>
  <si>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</si>
  <si>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</si>
  <si>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</si>
  <si>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</si>
  <si>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</si>
  <si>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</si>
  <si>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</si>
  <si>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</si>
  <si>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</si>
  <si>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</si>
  <si>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</si>
  <si>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</si>
  <si>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</si>
  <si>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</si>
  <si>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</si>
  <si>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</si>
  <si>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</si>
  <si>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</si>
  <si>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</si>
  <si>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</si>
  <si>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</si>
  <si>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</si>
  <si>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</si>
  <si>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</si>
  <si>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</si>
  <si>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</si>
  <si>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</si>
  <si>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</si>
  <si>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</si>
  <si>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</si>
  <si>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</si>
  <si>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</si>
  <si>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</si>
  <si>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</si>
  <si>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</si>
  <si>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</si>
  <si>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</si>
  <si>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</si>
  <si>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</si>
  <si>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</si>
  <si>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</si>
  <si>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</si>
  <si>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</si>
  <si>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</si>
  <si>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</si>
  <si>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</si>
  <si>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</si>
  <si>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</si>
  <si>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</si>
  <si>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</si>
  <si>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</si>
  <si>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</si>
  <si>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</si>
  <si>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</si>
  <si>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</si>
  <si>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</si>
  <si>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</si>
  <si>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</si>
  <si>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</si>
  <si>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</si>
  <si>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</si>
  <si>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</si>
  <si>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</si>
  <si>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</si>
  <si>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</si>
  <si>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</si>
  <si>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</si>
  <si>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</si>
  <si>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</si>
  <si>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</si>
  <si>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</si>
  <si>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</si>
  <si>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</si>
  <si>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</si>
  <si>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</si>
  <si>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</si>
  <si>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</si>
  <si>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</si>
  <si>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</si>
  <si>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</si>
  <si>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</si>
  <si>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</si>
  <si>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</si>
  <si>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</si>
  <si>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</si>
  <si>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</si>
  <si>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</si>
  <si>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</si>
  <si>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</si>
  <si>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</si>
  <si>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</si>
  <si>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</si>
  <si>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</si>
  <si>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</si>
  <si>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</si>
  <si>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</si>
  <si>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</si>
  <si>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</si>
  <si>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</si>
  <si>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</si>
  <si>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</si>
  <si>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</si>
  <si>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</si>
  <si>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</si>
  <si>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</si>
  <si>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</si>
  <si>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</si>
  <si>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</si>
  <si>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</si>
  <si>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</si>
  <si>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</si>
  <si>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</si>
  <si>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</si>
  <si>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</si>
  <si>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</si>
  <si>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</si>
  <si>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</si>
  <si>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</si>
  <si>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</si>
  <si>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</si>
  <si>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</si>
  <si>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</si>
  <si>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</si>
  <si>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</si>
  <si>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</si>
  <si>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</si>
  <si>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</si>
  <si>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</si>
  <si>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</si>
  <si>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</si>
  <si>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</si>
  <si>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</si>
  <si>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</si>
  <si>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</si>
  <si>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</si>
  <si>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</si>
  <si>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</si>
  <si>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</si>
  <si>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</si>
  <si>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</si>
  <si>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</si>
  <si>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</si>
  <si>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</si>
  <si>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</si>
  <si>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</si>
  <si>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</si>
  <si>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</si>
  <si>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</si>
  <si>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</si>
  <si>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</si>
  <si>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</si>
  <si>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</si>
  <si>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</si>
  <si>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</si>
  <si>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</si>
  <si>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</si>
  <si>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</si>
  <si>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</si>
  <si>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</si>
  <si>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</si>
  <si>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</si>
  <si>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</si>
  <si>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</si>
  <si>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</si>
  <si>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</si>
  <si>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</si>
  <si>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</si>
  <si>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</si>
  <si>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</si>
  <si>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</si>
  <si>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</si>
  <si>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</si>
  <si>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</si>
  <si>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</si>
  <si>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</si>
  <si>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</si>
  <si>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</si>
  <si>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</si>
  <si>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</si>
  <si>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</si>
  <si>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</si>
  <si>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</si>
  <si>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</si>
  <si>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</si>
  <si>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</si>
  <si>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</si>
  <si>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</si>
  <si>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</si>
  <si>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</si>
  <si>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</si>
  <si>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</si>
  <si>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</si>
  <si>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</si>
  <si>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</si>
  <si>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</si>
  <si>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</si>
  <si>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</si>
  <si>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</si>
  <si>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</si>
  <si>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</si>
  <si>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</si>
  <si>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</si>
  <si>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</si>
  <si>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</si>
  <si>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</si>
  <si>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</si>
  <si>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</si>
  <si>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</si>
  <si>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</si>
  <si>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</si>
  <si>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</si>
  <si>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</si>
  <si>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</si>
  <si>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</si>
  <si>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</si>
  <si>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</si>
  <si>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</si>
  <si>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</si>
  <si>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</si>
  <si>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</si>
  <si>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</si>
  <si>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</si>
  <si>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</si>
  <si>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</si>
  <si>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</si>
  <si>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</si>
  <si>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</si>
  <si>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</si>
  <si>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</si>
  <si>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</si>
  <si>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</si>
  <si>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</si>
  <si>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</si>
  <si>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</si>
  <si>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</si>
  <si>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</si>
  <si>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</si>
  <si>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</si>
  <si>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</si>
  <si>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</si>
  <si>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</si>
  <si>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</si>
  <si>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</si>
  <si>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</si>
  <si>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</si>
  <si>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</si>
  <si>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</si>
  <si>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</si>
  <si>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</si>
  <si>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</si>
  <si>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</si>
  <si>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</si>
  <si>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</si>
  <si>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</si>
  <si>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</si>
  <si>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</si>
  <si>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</si>
  <si>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</si>
  <si>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</si>
  <si>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</si>
  <si>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</si>
  <si>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</si>
  <si>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</si>
  <si>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</si>
  <si>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</si>
  <si>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</si>
  <si>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</si>
  <si>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</si>
  <si>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</si>
  <si>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</si>
  <si>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</si>
  <si>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</si>
  <si>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</si>
  <si>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</si>
  <si>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</si>
  <si>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</si>
  <si>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</si>
  <si>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</si>
  <si>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</si>
  <si>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</si>
  <si>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</si>
  <si>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</si>
  <si>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</si>
  <si>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</si>
  <si>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</si>
  <si>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</si>
  <si>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</si>
  <si>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</si>
  <si>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</si>
  <si>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</si>
  <si>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</si>
  <si>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</si>
  <si>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</si>
  <si>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</si>
  <si>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</si>
  <si>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</si>
  <si>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</si>
  <si>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</si>
  <si>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</si>
  <si>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</si>
  <si>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</si>
  <si>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</si>
  <si>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</si>
  <si>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</si>
  <si>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</si>
  <si>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</si>
  <si>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</si>
  <si>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</si>
  <si>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</si>
  <si>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</si>
  <si>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</si>
  <si>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</si>
  <si>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</si>
  <si>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</si>
  <si>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</si>
  <si>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</si>
  <si>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</si>
  <si>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</si>
  <si>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</si>
  <si>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</si>
  <si>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</si>
  <si>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</si>
  <si>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</si>
  <si>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</si>
  <si>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</si>
  <si>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</si>
  <si>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</si>
  <si>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</si>
  <si>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</si>
  <si>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</si>
  <si>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</si>
  <si>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</si>
  <si>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</si>
  <si>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</si>
  <si>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</si>
  <si>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</si>
  <si>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</si>
  <si>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</si>
  <si>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</si>
  <si>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</si>
  <si>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</si>
  <si>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</si>
  <si>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</si>
  <si>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</si>
  <si>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</si>
  <si>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</si>
  <si>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</si>
  <si>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</si>
  <si>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</si>
  <si>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</si>
  <si>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</si>
  <si>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</si>
  <si>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</si>
  <si>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</si>
  <si>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</si>
  <si>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</si>
  <si>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</si>
  <si>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</si>
  <si>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</si>
  <si>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</si>
  <si>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</si>
  <si>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</si>
  <si>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</si>
  <si>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</si>
  <si>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</si>
  <si>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</si>
  <si>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</si>
  <si>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</si>
  <si>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</si>
  <si>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</si>
  <si>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</si>
  <si>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</si>
  <si>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</si>
  <si>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</si>
  <si>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</si>
  <si>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</si>
  <si>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</si>
  <si>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</si>
  <si>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</si>
  <si>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</si>
  <si>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</si>
  <si>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</si>
  <si>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</si>
  <si>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</si>
  <si>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</si>
  <si>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</si>
  <si>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</si>
  <si>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</si>
  <si>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</si>
  <si>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</si>
  <si>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</si>
  <si>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</si>
  <si>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</si>
  <si>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</si>
  <si>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</si>
  <si>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</si>
  <si>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</si>
  <si>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</si>
  <si>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</si>
  <si>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</si>
  <si>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</si>
  <si>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</si>
  <si>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</si>
  <si>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</si>
  <si>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</si>
  <si>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</si>
  <si>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</si>
  <si>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</si>
  <si>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</si>
  <si>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</si>
  <si>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</si>
  <si>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</si>
  <si>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</si>
  <si>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</si>
  <si>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</si>
  <si>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</si>
  <si>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</si>
  <si>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</si>
  <si>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</si>
  <si>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</si>
  <si>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</si>
  <si>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</si>
  <si>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</si>
  <si>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</si>
  <si>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</si>
  <si>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</si>
  <si>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</si>
  <si>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</si>
  <si>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</si>
  <si>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</si>
  <si>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</si>
  <si>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</si>
  <si>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</si>
  <si>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</si>
  <si>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</si>
  <si>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</si>
  <si>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</si>
  <si>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</si>
  <si>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</si>
  <si>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</si>
  <si>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</si>
  <si>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</si>
  <si>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</si>
  <si>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</si>
  <si>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</si>
  <si>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</si>
  <si>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</si>
  <si>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</si>
  <si>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</si>
  <si>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</si>
  <si>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</si>
  <si>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</si>
  <si>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</si>
  <si>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</si>
  <si>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</si>
  <si>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</si>
  <si>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</si>
  <si>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</si>
  <si>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</si>
  <si>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</si>
  <si>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</si>
  <si>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</si>
  <si>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</si>
  <si>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</si>
  <si>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</si>
  <si>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</si>
  <si>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</si>
  <si>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</si>
  <si>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</si>
  <si>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</si>
  <si>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</si>
  <si>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</si>
  <si>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</si>
  <si>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</si>
  <si>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</si>
  <si>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</si>
  <si>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</si>
  <si>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</si>
  <si>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</si>
  <si>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</si>
  <si>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</si>
  <si>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</si>
  <si>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</si>
  <si>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</si>
  <si>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</si>
  <si>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</si>
  <si>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</si>
  <si>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</si>
  <si>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</si>
  <si>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</si>
  <si>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</si>
  <si>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</si>
  <si>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</si>
  <si>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</si>
  <si>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</si>
  <si>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</si>
  <si>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</si>
  <si>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</si>
  <si>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</si>
  <si>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</si>
  <si>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</si>
  <si>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</si>
  <si>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</si>
  <si>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</si>
  <si>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</si>
  <si>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</si>
  <si>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</si>
  <si>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</si>
  <si>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</si>
  <si>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</si>
  <si>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</si>
  <si>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</si>
  <si>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</si>
  <si>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</si>
  <si>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</si>
  <si>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</si>
  <si>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</si>
  <si>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</si>
  <si>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</si>
  <si>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</si>
  <si>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</si>
  <si>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</si>
  <si>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</si>
  <si>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</si>
  <si>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</si>
  <si>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</si>
  <si>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</si>
  <si>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</si>
  <si>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</si>
  <si>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</si>
  <si>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</si>
  <si>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</si>
  <si>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</si>
  <si>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</si>
  <si>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</si>
  <si>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</si>
  <si>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</si>
  <si>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</si>
  <si>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</si>
  <si>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</si>
  <si>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</si>
  <si>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</si>
  <si>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</si>
  <si>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</si>
  <si>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</si>
  <si>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</si>
  <si>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</si>
  <si>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</si>
  <si>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</si>
  <si>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</si>
  <si>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</si>
  <si>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</si>
  <si>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</si>
  <si>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</si>
  <si>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</si>
  <si>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</si>
  <si>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</si>
  <si>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</si>
  <si>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</si>
  <si>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</si>
  <si>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</si>
  <si>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</si>
  <si>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</si>
  <si>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</si>
  <si>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</si>
  <si>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</si>
  <si>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</si>
  <si>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</si>
  <si>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</si>
  <si>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</si>
  <si>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</si>
  <si>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</si>
  <si>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</si>
  <si>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</si>
  <si>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</si>
  <si>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</si>
  <si>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</si>
  <si>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</si>
  <si>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</si>
  <si>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</si>
  <si>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</si>
  <si>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</si>
  <si>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</si>
  <si>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</si>
  <si>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</si>
  <si>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</si>
  <si>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</si>
  <si>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</si>
  <si>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</si>
  <si>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</si>
  <si>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</si>
  <si>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</si>
  <si>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</si>
  <si>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</si>
  <si>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</si>
  <si>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</si>
  <si>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</si>
  <si>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</si>
  <si>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</si>
  <si>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</si>
  <si>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</si>
  <si>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</si>
  <si>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</si>
  <si>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</si>
  <si>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</si>
  <si>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</si>
  <si>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</si>
  <si>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</si>
  <si>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</si>
  <si>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</si>
  <si>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</si>
  <si>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</si>
  <si>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</si>
  <si>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</si>
  <si>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</si>
  <si>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</si>
  <si>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</si>
  <si>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</si>
  <si>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</si>
  <si>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</si>
  <si>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</si>
  <si>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</si>
  <si>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</si>
  <si>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</si>
  <si>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</si>
  <si>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</si>
  <si>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</si>
  <si>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</si>
  <si>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</si>
  <si>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</si>
  <si>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</si>
  <si>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</si>
  <si>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</si>
  <si>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</si>
  <si>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</si>
  <si>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</si>
  <si>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</si>
  <si>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</si>
  <si>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</si>
  <si>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</si>
  <si>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</si>
  <si>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</si>
  <si>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</si>
  <si>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</si>
  <si>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</si>
  <si>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</si>
  <si>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</si>
  <si>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</si>
  <si>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</si>
  <si>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</si>
  <si>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</si>
  <si>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</si>
  <si>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</si>
  <si>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</si>
  <si>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</si>
  <si>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</si>
  <si>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</si>
  <si>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</si>
  <si>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</si>
  <si>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</si>
  <si>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</si>
  <si>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</si>
  <si>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</si>
  <si>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</si>
  <si>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</si>
  <si>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</si>
  <si>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</si>
  <si>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</si>
  <si>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</si>
  <si>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</si>
  <si>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</si>
  <si>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</si>
  <si>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</si>
  <si>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</si>
  <si>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</si>
  <si>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</si>
  <si>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</si>
  <si>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</si>
  <si>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</si>
  <si>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</si>
  <si>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</si>
  <si>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</si>
  <si>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</si>
  <si>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</si>
  <si>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</si>
  <si>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</si>
  <si>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</si>
  <si>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</si>
  <si>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</si>
  <si>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</si>
  <si>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</si>
  <si>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</si>
  <si>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</si>
  <si>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</si>
  <si>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</si>
  <si>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</si>
  <si>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</si>
  <si>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</si>
  <si>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</si>
  <si>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</si>
  <si>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</si>
  <si>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</si>
  <si>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</si>
  <si>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</si>
  <si>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</si>
  <si>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</si>
  <si>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</si>
  <si>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</si>
  <si>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</si>
  <si>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</si>
  <si>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</si>
  <si>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</si>
  <si>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</si>
  <si>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</si>
  <si>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</si>
  <si>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</si>
  <si>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</si>
  <si>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</si>
  <si>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</si>
  <si>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</si>
  <si>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</si>
  <si>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</si>
  <si>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</si>
  <si>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</si>
  <si>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</si>
  <si>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</si>
  <si>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</si>
  <si>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</si>
  <si>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</si>
  <si>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</si>
  <si>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</si>
  <si>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</si>
  <si>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</si>
  <si>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</si>
  <si>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</si>
  <si>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</si>
  <si>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</si>
  <si>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</si>
  <si>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</si>
  <si>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</si>
  <si>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</si>
  <si>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</si>
  <si>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</si>
  <si>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</si>
  <si>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</si>
  <si>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</si>
  <si>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</si>
  <si>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</si>
  <si>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</si>
  <si>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</si>
  <si>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</si>
  <si>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</si>
  <si>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</si>
  <si>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</si>
  <si>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</si>
  <si>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</si>
  <si>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</si>
  <si>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</si>
  <si>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</si>
  <si>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</si>
  <si>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</si>
  <si>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</si>
  <si>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</si>
  <si>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</si>
  <si>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</si>
  <si>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</si>
  <si>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</si>
  <si>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</si>
  <si>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</si>
  <si>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</si>
  <si>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</si>
  <si>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</si>
  <si>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</si>
  <si>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</si>
  <si>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</si>
  <si>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</si>
  <si>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</si>
  <si>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</si>
  <si>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</si>
  <si>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</si>
  <si>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</si>
  <si>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</si>
  <si>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</si>
  <si>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</si>
  <si>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</si>
  <si>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</si>
  <si>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</si>
  <si>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</si>
  <si>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</si>
  <si>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</si>
  <si>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</si>
  <si>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</si>
  <si>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</si>
  <si>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</si>
  <si>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</si>
  <si>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</si>
  <si>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</si>
  <si>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</si>
  <si>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</si>
  <si>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</si>
  <si>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</si>
  <si>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</si>
  <si>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</si>
  <si>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</si>
  <si>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</si>
  <si>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</si>
  <si>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</si>
  <si>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</si>
  <si>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</si>
  <si>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</si>
  <si>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</si>
  <si>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</si>
  <si>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</si>
  <si>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</si>
  <si>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</si>
  <si>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</si>
  <si>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</si>
  <si>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</si>
  <si>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</si>
  <si>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</si>
  <si>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</si>
  <si>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</si>
  <si>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</si>
  <si>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</si>
  <si>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</si>
  <si>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</si>
  <si>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</si>
  <si>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</si>
  <si>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</si>
  <si>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</si>
  <si>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</si>
  <si>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</si>
  <si>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</si>
  <si>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</si>
  <si>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</si>
  <si>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</si>
  <si>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</si>
  <si>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</si>
  <si>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</si>
  <si>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</si>
  <si>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</si>
  <si>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</si>
  <si>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</si>
  <si>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</si>
  <si>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</si>
  <si>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</si>
  <si>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</si>
  <si>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</si>
  <si>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</si>
  <si>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</si>
  <si>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</si>
  <si>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</si>
  <si>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</si>
  <si>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</si>
  <si>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</si>
  <si>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</si>
  <si>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</si>
  <si>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</si>
  <si>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</si>
  <si>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</si>
  <si>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</si>
  <si>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</si>
  <si>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</si>
  <si>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</si>
  <si>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</si>
  <si>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</si>
  <si>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</si>
  <si>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</si>
  <si>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</si>
  <si>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</si>
  <si>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</si>
  <si>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</si>
  <si>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</si>
  <si>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</si>
  <si>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</si>
  <si>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</si>
  <si>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</si>
  <si>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</si>
  <si>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</si>
  <si>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</si>
  <si>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</si>
  <si>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</si>
  <si>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</si>
  <si>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</si>
  <si>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</si>
  <si>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</si>
  <si>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</si>
  <si>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</si>
  <si>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</si>
  <si>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</si>
  <si>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</si>
  <si>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</si>
  <si>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</si>
  <si>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</si>
  <si>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</si>
  <si>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</si>
  <si>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</si>
  <si>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</si>
  <si>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</si>
  <si>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</si>
  <si>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</si>
  <si>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</si>
  <si>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</si>
  <si>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</si>
  <si>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</si>
  <si>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</si>
  <si>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</si>
  <si>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</si>
  <si>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</si>
  <si>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</si>
  <si>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</si>
  <si>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</si>
  <si>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</si>
  <si>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</si>
  <si>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</si>
  <si>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</si>
  <si>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</si>
  <si>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</si>
  <si>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</si>
  <si>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</si>
  <si>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</si>
  <si>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</si>
  <si>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</si>
  <si>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</si>
  <si>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</si>
  <si>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</si>
  <si>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</si>
  <si>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</si>
  <si>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</si>
  <si>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</si>
  <si>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</si>
  <si>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</si>
  <si>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</si>
  <si>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</si>
  <si>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</si>
  <si>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</si>
  <si>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</si>
  <si>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</si>
  <si>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</si>
  <si>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</si>
  <si>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</si>
  <si>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</si>
  <si>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</si>
  <si>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</si>
  <si>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</si>
  <si>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</si>
  <si>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</si>
  <si>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</si>
  <si>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</si>
  <si>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</si>
  <si>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</si>
  <si>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</si>
  <si>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</si>
  <si>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</si>
  <si>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</si>
  <si>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</si>
  <si>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</si>
  <si>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</si>
  <si>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</si>
  <si>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</si>
  <si>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</si>
  <si>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</si>
  <si>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</si>
  <si>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</si>
  <si>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</si>
  <si>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</si>
  <si>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</si>
  <si>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</si>
  <si>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</si>
  <si>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</si>
  <si>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</si>
  <si>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</si>
  <si>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</si>
  <si>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</si>
  <si>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</si>
  <si>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</si>
  <si>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</si>
  <si>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</si>
  <si>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</si>
  <si>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</si>
  <si>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</si>
  <si>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</si>
  <si>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</si>
  <si>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</si>
  <si>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</si>
  <si>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</si>
  <si>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</si>
  <si>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</si>
  <si>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</si>
  <si>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</si>
  <si>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</si>
  <si>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</si>
  <si>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</si>
  <si>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</si>
  <si>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</si>
  <si>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</si>
  <si>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</si>
  <si>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</si>
  <si>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</si>
  <si>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</si>
  <si>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</si>
  <si>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</si>
  <si>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</si>
  <si>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</si>
  <si>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</si>
  <si>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</si>
  <si>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</si>
  <si>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</si>
  <si>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</si>
  <si>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</si>
  <si>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</si>
  <si>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</si>
  <si>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</si>
  <si>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</si>
  <si>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</si>
  <si>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</si>
  <si>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</si>
  <si>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</si>
  <si>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</si>
  <si>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</si>
  <si>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</si>
  <si>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</si>
  <si>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</si>
  <si>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</si>
  <si>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</si>
  <si>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</si>
  <si>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</si>
  <si>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</si>
  <si>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</si>
  <si>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</si>
  <si>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</si>
  <si>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</si>
  <si>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</si>
  <si>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</si>
  <si>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</si>
  <si>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</si>
  <si>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</si>
  <si>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</si>
  <si>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</si>
  <si>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</si>
  <si>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</si>
  <si>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</si>
  <si>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</si>
  <si>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</si>
  <si>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</si>
  <si>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</si>
  <si>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</si>
  <si>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</si>
  <si>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</si>
  <si>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</si>
  <si>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</si>
  <si>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</si>
  <si>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</si>
  <si>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</si>
  <si>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</si>
  <si>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</si>
  <si>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</si>
  <si>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</si>
  <si>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</si>
  <si>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</si>
  <si>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</si>
  <si>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</si>
  <si>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</si>
  <si>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</si>
  <si>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</si>
  <si>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</si>
  <si>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</si>
  <si>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</si>
  <si>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</si>
  <si>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</si>
  <si>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</si>
  <si>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</si>
  <si>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</si>
  <si>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</si>
  <si>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</si>
  <si>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</si>
  <si>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</si>
  <si>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</si>
  <si>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</si>
  <si>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</si>
  <si>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</si>
  <si>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</si>
  <si>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</si>
  <si>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</si>
  <si>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</si>
  <si>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</si>
  <si>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</si>
  <si>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</si>
  <si>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</si>
  <si>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</si>
  <si>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</si>
  <si>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</si>
  <si>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</si>
  <si>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</si>
  <si>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</si>
  <si>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</si>
  <si>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</si>
  <si>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</si>
  <si>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</si>
  <si>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</si>
  <si>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</si>
  <si>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</si>
  <si>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</si>
  <si>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</si>
  <si>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</si>
  <si>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</si>
  <si>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</si>
  <si>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</si>
  <si>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</si>
  <si>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</si>
  <si>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</si>
  <si>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</si>
  <si>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</si>
  <si>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</si>
  <si>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</si>
  <si>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</si>
  <si>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</si>
  <si>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</si>
  <si>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</si>
  <si>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</si>
  <si>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</si>
  <si>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</si>
  <si>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</si>
  <si>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</si>
  <si>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</si>
  <si>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</si>
  <si>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</si>
  <si>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</si>
  <si>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</si>
  <si>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</si>
  <si>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</si>
  <si>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</si>
  <si>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</si>
  <si>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</si>
  <si>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</si>
  <si>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</si>
  <si>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</si>
  <si>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</si>
  <si>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</si>
  <si>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</si>
  <si>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</si>
  <si>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</si>
  <si>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</si>
  <si>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</si>
  <si>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</si>
  <si>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</si>
  <si>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</si>
  <si>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</si>
  <si>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</si>
  <si>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</si>
  <si>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</si>
  <si>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</si>
  <si>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</si>
  <si>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</si>
  <si>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</si>
  <si>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</si>
  <si>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</si>
  <si>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</si>
  <si>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</si>
  <si>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</si>
  <si>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</si>
  <si>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</si>
  <si>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</si>
  <si>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</si>
  <si>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</si>
  <si>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</si>
  <si>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</si>
  <si>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</si>
  <si>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</si>
  <si>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</si>
  <si>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</si>
  <si>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</si>
  <si>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</si>
  <si>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</si>
  <si>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</si>
  <si>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</si>
  <si>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</si>
  <si>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</si>
  <si>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</si>
  <si>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</si>
  <si>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</si>
  <si>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</si>
  <si>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</si>
  <si>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</si>
  <si>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</si>
  <si>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</si>
  <si>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</si>
  <si>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</si>
  <si>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</si>
  <si>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</si>
  <si>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</si>
  <si>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</si>
  <si>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</si>
  <si>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</si>
  <si>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</si>
  <si>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</si>
  <si>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</si>
  <si>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</si>
  <si>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</si>
  <si>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</si>
  <si>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</si>
  <si>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</si>
  <si>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</si>
  <si>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</si>
  <si>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</si>
  <si>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</si>
  <si>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</si>
  <si>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</si>
  <si>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</si>
  <si>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</si>
  <si>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</si>
  <si>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</si>
  <si>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</si>
  <si>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</si>
  <si>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</si>
  <si>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</si>
  <si>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</si>
  <si>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</si>
  <si>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</si>
  <si>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</si>
  <si>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</si>
  <si>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</si>
  <si>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</si>
  <si>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</si>
  <si>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</si>
  <si>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</si>
  <si>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</si>
  <si>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</si>
  <si>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</si>
  <si>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</si>
  <si>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</si>
  <si>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</si>
  <si>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</si>
  <si>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</si>
  <si>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</si>
  <si>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</si>
  <si>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</si>
  <si>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</si>
  <si>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</si>
  <si>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</si>
  <si>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</si>
  <si>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</si>
  <si>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</si>
  <si>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</si>
  <si>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</si>
  <si>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</si>
  <si>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</si>
  <si>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</si>
  <si>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</si>
  <si>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</si>
  <si>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</si>
  <si>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</si>
  <si>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</si>
  <si>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</si>
  <si>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</si>
  <si>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</si>
  <si>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</si>
  <si>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</si>
  <si>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</si>
  <si>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</si>
  <si>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</si>
  <si>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</si>
  <si>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</si>
  <si>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</si>
  <si>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</si>
  <si>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</si>
  <si>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</si>
  <si>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</si>
  <si>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</si>
  <si>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</si>
  <si>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</si>
  <si>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</si>
  <si>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</si>
  <si>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</si>
  <si>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</si>
  <si>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</si>
  <si>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</si>
  <si>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</si>
  <si>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</si>
  <si>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</si>
  <si>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</si>
  <si>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</si>
  <si>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</si>
  <si>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</si>
  <si>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</si>
  <si>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</si>
  <si>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</si>
  <si>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</si>
  <si>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</si>
  <si>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</si>
  <si>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</si>
  <si>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</si>
  <si>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</si>
  <si>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</si>
  <si>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</si>
  <si>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</si>
  <si>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</si>
  <si>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</si>
  <si>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</si>
  <si>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</si>
  <si>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</si>
  <si>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</si>
  <si>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</si>
  <si>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</si>
  <si>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</si>
  <si>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</si>
  <si>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</si>
  <si>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</si>
  <si>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</si>
  <si>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</si>
  <si>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</si>
  <si>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</si>
  <si>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</si>
  <si>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</si>
  <si>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</si>
  <si>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</si>
  <si>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</si>
  <si>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</si>
  <si>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</si>
  <si>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</si>
  <si>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</si>
  <si>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</si>
  <si>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</si>
  <si>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</si>
  <si>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</si>
  <si>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</si>
  <si>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</si>
  <si>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</si>
  <si>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</si>
  <si>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</si>
  <si>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</si>
  <si>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</si>
  <si>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</si>
  <si>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</si>
  <si>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</si>
  <si>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</si>
  <si>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</si>
  <si>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</si>
  <si>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</si>
  <si>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</si>
  <si>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</si>
  <si>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</si>
  <si>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</si>
  <si>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</si>
  <si>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</si>
  <si>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</si>
  <si>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</si>
  <si>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</si>
  <si>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</si>
  <si>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</si>
  <si>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</si>
  <si>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</si>
  <si>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</si>
  <si>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</si>
  <si>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</si>
  <si>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</si>
  <si>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</si>
  <si>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</si>
  <si>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</si>
  <si>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</si>
  <si>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</si>
  <si>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</si>
  <si>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</si>
  <si>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</si>
  <si>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</si>
  <si>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</si>
  <si>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</si>
  <si>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</si>
  <si>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</si>
  <si>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</si>
  <si>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</si>
  <si>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</si>
  <si>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</si>
  <si>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</si>
  <si>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</si>
  <si>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</si>
  <si>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</si>
  <si>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</si>
  <si>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</si>
  <si>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</si>
  <si>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</si>
  <si>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</si>
  <si>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</si>
  <si>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</si>
  <si>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</si>
  <si>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</si>
  <si>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</si>
  <si>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</si>
  <si>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</si>
  <si>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</si>
  <si>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</si>
  <si>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</si>
  <si>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</si>
  <si>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</si>
  <si>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</si>
  <si>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</si>
  <si>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</si>
  <si>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</si>
  <si>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</si>
  <si>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</si>
  <si>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</si>
  <si>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</si>
  <si>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</si>
  <si>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</si>
  <si>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</si>
  <si>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</si>
  <si>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</si>
  <si>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</si>
  <si>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</si>
  <si>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</si>
  <si>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</si>
  <si>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</si>
  <si>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</si>
  <si>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</si>
  <si>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</si>
  <si>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</si>
  <si>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</si>
  <si>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</si>
  <si>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</si>
  <si>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</si>
  <si>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</si>
  <si>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</si>
  <si>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</si>
  <si>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</si>
  <si>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</si>
  <si>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</si>
  <si>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2021-13-10000325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</si>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</sst>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0"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5" zoomScale="64" zoomScaleNormal="64" zoomScaleSheetLayoutView="40" zoomScalePageLayoutView="40" workbookViewId="0">
      <selection activeCell="L21" sqref="L21:M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4" t="s">
        <v>2654</v>
      </c>
      <c r="D2" s="205"/>
      <c r="E2" s="205"/>
      <c r="F2" s="205"/>
      <c r="G2" s="205"/>
      <c r="H2" s="205"/>
      <c r="I2" s="205"/>
      <c r="J2" s="205"/>
      <c r="K2" s="205"/>
      <c r="L2" s="180" t="s">
        <v>2640</v>
      </c>
      <c r="M2" s="180"/>
      <c r="N2" s="188" t="s">
        <v>2641</v>
      </c>
      <c r="O2" s="189"/>
    </row>
    <row r="3" spans="1:20" ht="33" customHeight="1" x14ac:dyDescent="0.3">
      <c r="A3" s="9"/>
      <c r="B3" s="8"/>
      <c r="C3" s="206"/>
      <c r="D3" s="207"/>
      <c r="E3" s="207"/>
      <c r="F3" s="207"/>
      <c r="G3" s="207"/>
      <c r="H3" s="207"/>
      <c r="I3" s="207"/>
      <c r="J3" s="207"/>
      <c r="K3" s="207"/>
      <c r="L3" s="190" t="s">
        <v>1</v>
      </c>
      <c r="M3" s="190"/>
      <c r="N3" s="190" t="s">
        <v>2642</v>
      </c>
      <c r="O3" s="192"/>
    </row>
    <row r="4" spans="1:20" ht="24.75" customHeight="1" thickBot="1" x14ac:dyDescent="0.35">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2751</v>
      </c>
      <c r="D15" s="35"/>
      <c r="E15" s="35"/>
      <c r="F15" s="5"/>
      <c r="G15" s="32" t="s">
        <v>1168</v>
      </c>
      <c r="H15" s="103" t="s">
        <v>208</v>
      </c>
      <c r="I15" s="32" t="s">
        <v>2624</v>
      </c>
      <c r="J15" s="108" t="s">
        <v>2626</v>
      </c>
      <c r="L15" s="210" t="s">
        <v>8</v>
      </c>
      <c r="M15" s="210"/>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1" t="s">
        <v>21</v>
      </c>
      <c r="B17" s="182"/>
      <c r="C17" s="182"/>
      <c r="D17" s="182"/>
      <c r="E17" s="182"/>
      <c r="F17" s="182"/>
      <c r="G17" s="182"/>
      <c r="H17" s="181" t="s">
        <v>12</v>
      </c>
      <c r="I17" s="182"/>
      <c r="J17" s="182"/>
      <c r="K17" s="182"/>
      <c r="L17" s="182"/>
      <c r="M17" s="182"/>
      <c r="N17" s="182"/>
      <c r="O17" s="183"/>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3">
      <c r="A20" s="9"/>
      <c r="B20" s="109">
        <v>900139836</v>
      </c>
      <c r="C20" s="5"/>
      <c r="D20" s="73"/>
      <c r="E20" s="5"/>
      <c r="F20" s="5"/>
      <c r="G20" s="5"/>
      <c r="H20" s="187"/>
      <c r="I20" s="177" t="s">
        <v>208</v>
      </c>
      <c r="J20" s="149" t="s">
        <v>212</v>
      </c>
      <c r="K20" s="151">
        <v>1099605026</v>
      </c>
      <c r="L20" s="152">
        <v>44246</v>
      </c>
      <c r="M20" s="152">
        <v>44561</v>
      </c>
      <c r="N20" s="135">
        <f>+(M20-L20)/30</f>
        <v>10.5</v>
      </c>
      <c r="O20" s="138"/>
      <c r="U20" s="134"/>
      <c r="V20" s="105">
        <f ca="1">NOW()</f>
        <v>44193.994025810185</v>
      </c>
      <c r="W20" s="105">
        <f ca="1">NOW()</f>
        <v>44193.994025810185</v>
      </c>
    </row>
    <row r="21" spans="1:23" ht="30" customHeight="1" outlineLevel="1" x14ac:dyDescent="0.3">
      <c r="A21" s="9"/>
      <c r="B21" s="71"/>
      <c r="C21" s="5"/>
      <c r="D21" s="5"/>
      <c r="E21" s="5"/>
      <c r="F21" s="5"/>
      <c r="G21" s="5"/>
      <c r="H21" s="70"/>
      <c r="I21" s="177" t="s">
        <v>208</v>
      </c>
      <c r="J21" s="149" t="s">
        <v>216</v>
      </c>
      <c r="K21" s="151"/>
      <c r="L21" s="152">
        <v>44246</v>
      </c>
      <c r="M21" s="152">
        <v>44561</v>
      </c>
      <c r="N21" s="135">
        <f t="shared" ref="N21:N35" si="0">+(M21-L21)/30</f>
        <v>10.5</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179" t="str">
        <f>VLOOKUP(B20,EAS!A2:B1439,2,0)</f>
        <v>CORPORACIÓN COMUNITARIA COCRECER</v>
      </c>
      <c r="C38" s="179"/>
      <c r="D38" s="179"/>
      <c r="E38" s="179"/>
      <c r="F38" s="179"/>
      <c r="G38" s="5"/>
      <c r="H38" s="132"/>
      <c r="I38" s="191" t="s">
        <v>7</v>
      </c>
      <c r="J38" s="191"/>
      <c r="K38" s="191"/>
      <c r="L38" s="191"/>
      <c r="M38" s="191"/>
      <c r="N38" s="191"/>
      <c r="O38" s="133"/>
    </row>
    <row r="39" spans="1:16" ht="42.9" customHeight="1" thickBot="1" x14ac:dyDescent="0.35">
      <c r="A39" s="10"/>
      <c r="B39" s="11"/>
      <c r="C39" s="11"/>
      <c r="D39" s="11"/>
      <c r="E39" s="11"/>
      <c r="F39" s="11"/>
      <c r="G39" s="11"/>
      <c r="H39" s="10"/>
      <c r="I39" s="223" t="s">
        <v>2752</v>
      </c>
      <c r="J39" s="223"/>
      <c r="K39" s="223"/>
      <c r="L39" s="223"/>
      <c r="M39" s="223"/>
      <c r="N39" s="223"/>
      <c r="O39" s="12"/>
    </row>
    <row r="40" spans="1:16" ht="15" thickBot="1" x14ac:dyDescent="0.35"/>
    <row r="41" spans="1:16" s="19" customFormat="1" ht="31.5" customHeight="1" thickBot="1" x14ac:dyDescent="0.35">
      <c r="A41" s="181" t="s">
        <v>3</v>
      </c>
      <c r="B41" s="182"/>
      <c r="C41" s="182"/>
      <c r="D41" s="182"/>
      <c r="E41" s="182"/>
      <c r="F41" s="182"/>
      <c r="G41" s="182"/>
      <c r="H41" s="182"/>
      <c r="I41" s="182"/>
      <c r="J41" s="182"/>
      <c r="K41" s="182"/>
      <c r="L41" s="182"/>
      <c r="M41" s="182"/>
      <c r="N41" s="182"/>
      <c r="O41" s="183"/>
      <c r="P41" s="76"/>
    </row>
    <row r="42" spans="1:16" ht="8.25" customHeight="1" thickBot="1" x14ac:dyDescent="0.35"/>
    <row r="43" spans="1:16" s="19" customFormat="1" ht="31.5" customHeight="1" thickBot="1" x14ac:dyDescent="0.35">
      <c r="A43" s="225" t="s">
        <v>4</v>
      </c>
      <c r="B43" s="226"/>
      <c r="C43" s="226"/>
      <c r="D43" s="226"/>
      <c r="E43" s="226"/>
      <c r="F43" s="226"/>
      <c r="G43" s="226"/>
      <c r="H43" s="226"/>
      <c r="I43" s="226"/>
      <c r="J43" s="226"/>
      <c r="K43" s="226"/>
      <c r="L43" s="226"/>
      <c r="M43" s="226"/>
      <c r="N43" s="226"/>
      <c r="O43" s="227"/>
      <c r="P43" s="76"/>
    </row>
    <row r="44" spans="1:16" ht="15" customHeight="1" x14ac:dyDescent="0.3">
      <c r="A44" s="228" t="s">
        <v>2655</v>
      </c>
      <c r="B44" s="229"/>
      <c r="C44" s="229"/>
      <c r="D44" s="229"/>
      <c r="E44" s="229"/>
      <c r="F44" s="229"/>
      <c r="G44" s="229"/>
      <c r="H44" s="229"/>
      <c r="I44" s="229"/>
      <c r="J44" s="229"/>
      <c r="K44" s="229"/>
      <c r="L44" s="229"/>
      <c r="M44" s="229"/>
      <c r="N44" s="229"/>
      <c r="O44" s="230"/>
    </row>
    <row r="45" spans="1:16" x14ac:dyDescent="0.3">
      <c r="A45" s="231"/>
      <c r="B45" s="232"/>
      <c r="C45" s="232"/>
      <c r="D45" s="232"/>
      <c r="E45" s="232"/>
      <c r="F45" s="232"/>
      <c r="G45" s="232"/>
      <c r="H45" s="232"/>
      <c r="I45" s="232"/>
      <c r="J45" s="232"/>
      <c r="K45" s="232"/>
      <c r="L45" s="232"/>
      <c r="M45" s="232"/>
      <c r="N45" s="232"/>
      <c r="O45" s="23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2746</v>
      </c>
      <c r="C48" s="112" t="s">
        <v>31</v>
      </c>
      <c r="D48" s="110" t="s">
        <v>2676</v>
      </c>
      <c r="E48" s="145">
        <v>39838</v>
      </c>
      <c r="F48" s="145">
        <v>40178</v>
      </c>
      <c r="G48" s="160">
        <f>IF(AND(E48&lt;&gt;"",F48&lt;&gt;""),((F48-E48)/30),"")</f>
        <v>11.333333333333334</v>
      </c>
      <c r="H48" s="114" t="s">
        <v>2714</v>
      </c>
      <c r="I48" s="113" t="s">
        <v>711</v>
      </c>
      <c r="J48" s="121" t="s">
        <v>716</v>
      </c>
      <c r="K48" s="116">
        <v>225829784</v>
      </c>
      <c r="L48" s="115" t="s">
        <v>1148</v>
      </c>
      <c r="M48" s="117">
        <v>1</v>
      </c>
      <c r="N48" s="115" t="s">
        <v>27</v>
      </c>
      <c r="O48" s="115" t="s">
        <v>1148</v>
      </c>
      <c r="P48" s="78"/>
    </row>
    <row r="49" spans="1:16" s="6" customFormat="1" ht="24.75" customHeight="1" x14ac:dyDescent="0.3">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24" t="s">
        <v>1148</v>
      </c>
      <c r="P49" s="78"/>
    </row>
    <row r="50" spans="1:16" s="6" customFormat="1" ht="24.75" customHeight="1" x14ac:dyDescent="0.3">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24" t="s">
        <v>1148</v>
      </c>
      <c r="P50" s="78"/>
    </row>
    <row r="51" spans="1:16" s="6" customFormat="1" ht="24.75" customHeight="1" outlineLevel="1" x14ac:dyDescent="0.3">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24" t="s">
        <v>1148</v>
      </c>
      <c r="P51" s="78"/>
    </row>
    <row r="52" spans="1:16" s="7" customFormat="1" ht="24.75" customHeight="1" outlineLevel="1" x14ac:dyDescent="0.3">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24" t="s">
        <v>1148</v>
      </c>
      <c r="P52" s="79"/>
    </row>
    <row r="53" spans="1:16" s="7" customFormat="1" ht="24.75" customHeight="1" outlineLevel="1" x14ac:dyDescent="0.3">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24" t="s">
        <v>1148</v>
      </c>
      <c r="P53" s="79"/>
    </row>
    <row r="54" spans="1:16" s="7" customFormat="1" ht="24.75" customHeight="1" outlineLevel="1" x14ac:dyDescent="0.3">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24" t="s">
        <v>1148</v>
      </c>
      <c r="P54" s="79"/>
    </row>
    <row r="55" spans="1:16" s="7" customFormat="1" ht="24.75" customHeight="1" outlineLevel="1" x14ac:dyDescent="0.3">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24" t="s">
        <v>1148</v>
      </c>
      <c r="P55" s="79"/>
    </row>
    <row r="56" spans="1:16" s="7" customFormat="1" ht="24.75" customHeight="1" outlineLevel="1" x14ac:dyDescent="0.3">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24" t="s">
        <v>1148</v>
      </c>
      <c r="P56" s="79"/>
    </row>
    <row r="57" spans="1:16" s="7" customFormat="1" ht="24.75" customHeight="1" outlineLevel="1" x14ac:dyDescent="0.3">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124" t="s">
        <v>1148</v>
      </c>
      <c r="P57" s="79"/>
    </row>
    <row r="58" spans="1:16" s="7" customFormat="1" ht="24.75" customHeight="1" outlineLevel="1" x14ac:dyDescent="0.3">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124" t="s">
        <v>1148</v>
      </c>
      <c r="P58" s="79"/>
    </row>
    <row r="59" spans="1:16" s="7" customFormat="1" ht="24.75" customHeight="1" outlineLevel="1" x14ac:dyDescent="0.3">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124" t="s">
        <v>1148</v>
      </c>
      <c r="P59" s="79"/>
    </row>
    <row r="60" spans="1:16" s="7" customFormat="1" ht="24.75" customHeight="1" outlineLevel="1" x14ac:dyDescent="0.3">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124" t="s">
        <v>1148</v>
      </c>
      <c r="P60" s="79"/>
    </row>
    <row r="61" spans="1:16" s="7" customFormat="1" ht="24.75" customHeight="1" outlineLevel="1" x14ac:dyDescent="0.3">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124" t="s">
        <v>1148</v>
      </c>
      <c r="P61" s="79"/>
    </row>
    <row r="62" spans="1:16" s="7" customFormat="1" ht="24.75" customHeight="1" outlineLevel="1" x14ac:dyDescent="0.3">
      <c r="A62" s="144">
        <v>15</v>
      </c>
      <c r="B62" s="64" t="s">
        <v>2746</v>
      </c>
      <c r="C62" s="65" t="s">
        <v>31</v>
      </c>
      <c r="D62" s="63" t="s">
        <v>2687</v>
      </c>
      <c r="E62" s="145">
        <v>41660</v>
      </c>
      <c r="F62" s="145">
        <v>42034</v>
      </c>
      <c r="G62" s="160">
        <f t="shared" si="3"/>
        <v>12.466666666666667</v>
      </c>
      <c r="H62" s="64" t="s">
        <v>2720</v>
      </c>
      <c r="I62" s="63" t="s">
        <v>711</v>
      </c>
      <c r="J62" s="121" t="s">
        <v>716</v>
      </c>
      <c r="K62" s="66">
        <v>1262956623</v>
      </c>
      <c r="L62" s="65" t="s">
        <v>1148</v>
      </c>
      <c r="M62" s="67">
        <v>1</v>
      </c>
      <c r="N62" s="65" t="s">
        <v>27</v>
      </c>
      <c r="O62" s="124" t="s">
        <v>1148</v>
      </c>
      <c r="P62" s="79"/>
    </row>
    <row r="63" spans="1:16" s="7" customFormat="1" ht="24.75" customHeight="1" outlineLevel="1" x14ac:dyDescent="0.3">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124" t="s">
        <v>26</v>
      </c>
      <c r="P63" s="79"/>
    </row>
    <row r="64" spans="1:16" s="7" customFormat="1" ht="24.75" customHeight="1" outlineLevel="1" x14ac:dyDescent="0.3">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124" t="s">
        <v>1148</v>
      </c>
      <c r="P64" s="79"/>
    </row>
    <row r="65" spans="1:16" s="7" customFormat="1" ht="24.75" customHeight="1" outlineLevel="1" x14ac:dyDescent="0.3">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124" t="s">
        <v>26</v>
      </c>
      <c r="P65" s="79"/>
    </row>
    <row r="66" spans="1:16" s="7" customFormat="1" ht="24.75" customHeight="1" outlineLevel="1" x14ac:dyDescent="0.3">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124" t="s">
        <v>26</v>
      </c>
      <c r="P66" s="79"/>
    </row>
    <row r="67" spans="1:16" s="7" customFormat="1" ht="24.75" customHeight="1" outlineLevel="1" x14ac:dyDescent="0.3">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124" t="s">
        <v>26</v>
      </c>
      <c r="P67" s="79"/>
    </row>
    <row r="68" spans="1:16" s="7" customFormat="1" ht="24.75" customHeight="1" outlineLevel="1" x14ac:dyDescent="0.3">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124" t="s">
        <v>1148</v>
      </c>
      <c r="P68" s="79"/>
    </row>
    <row r="69" spans="1:16" s="7" customFormat="1" ht="24.75" customHeight="1" outlineLevel="1" x14ac:dyDescent="0.3">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124" t="s">
        <v>1148</v>
      </c>
      <c r="P69" s="79"/>
    </row>
    <row r="70" spans="1:16" s="7" customFormat="1" ht="24.75" customHeight="1" outlineLevel="1" x14ac:dyDescent="0.3">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124" t="s">
        <v>26</v>
      </c>
      <c r="P70" s="79"/>
    </row>
    <row r="71" spans="1:16" s="7" customFormat="1" ht="24.75" customHeight="1" outlineLevel="1" x14ac:dyDescent="0.3">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124" t="s">
        <v>1148</v>
      </c>
      <c r="P71" s="79"/>
    </row>
    <row r="72" spans="1:16" s="7" customFormat="1" ht="24.75" customHeight="1" outlineLevel="1" x14ac:dyDescent="0.3">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124" t="s">
        <v>1148</v>
      </c>
      <c r="P72" s="79"/>
    </row>
    <row r="73" spans="1:16" s="7" customFormat="1" ht="24.75" customHeight="1" outlineLevel="1" x14ac:dyDescent="0.3">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124" t="s">
        <v>1148</v>
      </c>
      <c r="P73" s="79"/>
    </row>
    <row r="74" spans="1:16" s="7" customFormat="1" ht="24.75" customHeight="1" outlineLevel="1" x14ac:dyDescent="0.3">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124" t="s">
        <v>1148</v>
      </c>
      <c r="P74" s="79"/>
    </row>
    <row r="75" spans="1:16" s="7" customFormat="1" ht="24.75" customHeight="1" outlineLevel="1" x14ac:dyDescent="0.3">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124" t="s">
        <v>1148</v>
      </c>
      <c r="P75" s="79"/>
    </row>
    <row r="76" spans="1:16" s="7" customFormat="1" ht="24.75" customHeight="1" outlineLevel="1" x14ac:dyDescent="0.3">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124" t="s">
        <v>1148</v>
      </c>
      <c r="P76" s="79"/>
    </row>
    <row r="77" spans="1:16" s="7" customFormat="1" ht="24.75" customHeight="1" outlineLevel="1" x14ac:dyDescent="0.3">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124" t="s">
        <v>1148</v>
      </c>
      <c r="P77" s="79"/>
    </row>
    <row r="78" spans="1:16" s="7" customFormat="1" ht="24.75" customHeight="1" outlineLevel="1" x14ac:dyDescent="0.3">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124" t="s">
        <v>1148</v>
      </c>
      <c r="P78" s="79"/>
    </row>
    <row r="79" spans="1:16" s="7" customFormat="1" ht="24.75" customHeight="1" outlineLevel="1" x14ac:dyDescent="0.3">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124" t="s">
        <v>1148</v>
      </c>
      <c r="P79" s="79"/>
    </row>
    <row r="80" spans="1:16" s="7" customFormat="1" ht="24.75" customHeight="1" outlineLevel="1" x14ac:dyDescent="0.3">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124" t="s">
        <v>1148</v>
      </c>
      <c r="P80" s="79"/>
    </row>
    <row r="81" spans="1:16" s="7" customFormat="1" ht="24.75" customHeight="1" outlineLevel="1" x14ac:dyDescent="0.3">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124" t="s">
        <v>1148</v>
      </c>
      <c r="P81" s="79"/>
    </row>
    <row r="82" spans="1:16" s="7" customFormat="1" ht="24.75" customHeight="1" outlineLevel="1" x14ac:dyDescent="0.3">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124" t="s">
        <v>1148</v>
      </c>
      <c r="P82" s="79"/>
    </row>
    <row r="83" spans="1:16" s="7" customFormat="1" ht="24.75" customHeight="1" outlineLevel="1" x14ac:dyDescent="0.3">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124" t="s">
        <v>1148</v>
      </c>
      <c r="P83" s="79"/>
    </row>
    <row r="84" spans="1:16" s="7" customFormat="1" ht="24.75" customHeight="1" outlineLevel="1" x14ac:dyDescent="0.3">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124" t="s">
        <v>1148</v>
      </c>
      <c r="P84" s="79"/>
    </row>
    <row r="85" spans="1:16" s="7" customFormat="1" ht="24.75" customHeight="1" outlineLevel="1" x14ac:dyDescent="0.3">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124" t="s">
        <v>1148</v>
      </c>
      <c r="P85" s="79"/>
    </row>
    <row r="86" spans="1:16" s="7" customFormat="1" ht="24.75" customHeight="1" outlineLevel="1" x14ac:dyDescent="0.3">
      <c r="A86" s="144">
        <v>39</v>
      </c>
      <c r="B86" s="122" t="s">
        <v>2746</v>
      </c>
      <c r="C86" s="124" t="s">
        <v>31</v>
      </c>
      <c r="D86" s="63" t="s">
        <v>2709</v>
      </c>
      <c r="E86" s="145">
        <v>43922</v>
      </c>
      <c r="F86" s="145">
        <v>44165</v>
      </c>
      <c r="G86" s="160">
        <f t="shared" si="3"/>
        <v>8.1</v>
      </c>
      <c r="H86" s="119" t="s">
        <v>2741</v>
      </c>
      <c r="I86" s="63" t="s">
        <v>711</v>
      </c>
      <c r="J86" s="63" t="s">
        <v>729</v>
      </c>
      <c r="K86" s="66">
        <v>2319989416</v>
      </c>
      <c r="L86" s="65" t="s">
        <v>1148</v>
      </c>
      <c r="M86" s="67">
        <v>1</v>
      </c>
      <c r="N86" s="65" t="s">
        <v>2634</v>
      </c>
      <c r="O86" s="124" t="s">
        <v>1148</v>
      </c>
      <c r="P86" s="79"/>
    </row>
    <row r="87" spans="1:16" s="7" customFormat="1" ht="24.75" customHeight="1" outlineLevel="1" x14ac:dyDescent="0.3">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124" t="s">
        <v>1148</v>
      </c>
      <c r="P87" s="79"/>
    </row>
    <row r="88" spans="1:16" s="7" customFormat="1" ht="24.75" customHeight="1" outlineLevel="1" x14ac:dyDescent="0.3">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124" t="s">
        <v>1148</v>
      </c>
      <c r="P88" s="79"/>
    </row>
    <row r="89" spans="1:16" s="7" customFormat="1" ht="24.75" customHeight="1" outlineLevel="1" x14ac:dyDescent="0.3">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124" t="s">
        <v>1148</v>
      </c>
      <c r="P89" s="79"/>
    </row>
    <row r="90" spans="1:16" s="7" customFormat="1" ht="24.75" customHeight="1" outlineLevel="1" x14ac:dyDescent="0.3">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124" t="s">
        <v>1148</v>
      </c>
      <c r="P90" s="79"/>
    </row>
    <row r="91" spans="1:16" s="7" customFormat="1" ht="24.75" customHeight="1" outlineLevel="1" x14ac:dyDescent="0.3">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3">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3">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3">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3">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3">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3">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3">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5" t="s">
        <v>2633</v>
      </c>
      <c r="B109" s="226"/>
      <c r="C109" s="226"/>
      <c r="D109" s="226"/>
      <c r="E109" s="226"/>
      <c r="F109" s="226"/>
      <c r="G109" s="226"/>
      <c r="H109" s="226"/>
      <c r="I109" s="226"/>
      <c r="J109" s="226"/>
      <c r="K109" s="226"/>
      <c r="L109" s="226"/>
      <c r="M109" s="226"/>
      <c r="N109" s="226"/>
      <c r="O109" s="227"/>
      <c r="P109" s="76"/>
    </row>
    <row r="110" spans="1:16" ht="15" customHeight="1" x14ac:dyDescent="0.3">
      <c r="A110" s="228" t="s">
        <v>2656</v>
      </c>
      <c r="B110" s="229"/>
      <c r="C110" s="229"/>
      <c r="D110" s="229"/>
      <c r="E110" s="229"/>
      <c r="F110" s="229"/>
      <c r="G110" s="229"/>
      <c r="H110" s="229"/>
      <c r="I110" s="229"/>
      <c r="J110" s="229"/>
      <c r="K110" s="229"/>
      <c r="L110" s="229"/>
      <c r="M110" s="229"/>
      <c r="N110" s="229"/>
      <c r="O110" s="230"/>
    </row>
    <row r="111" spans="1:16" ht="15" thickBot="1" x14ac:dyDescent="0.35">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5">
      <c r="I112" s="238" t="s">
        <v>9</v>
      </c>
      <c r="J112" s="23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3">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3">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3">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3">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7" t="s">
        <v>2643</v>
      </c>
      <c r="J167" s="248"/>
      <c r="K167" s="248"/>
      <c r="L167" s="248"/>
      <c r="M167" s="248"/>
      <c r="N167" s="248"/>
      <c r="O167" s="249"/>
      <c r="U167" s="51"/>
    </row>
    <row r="168" spans="1:28" x14ac:dyDescent="0.3">
      <c r="A168" s="9"/>
      <c r="B168" s="224" t="s">
        <v>2658</v>
      </c>
      <c r="C168" s="224"/>
      <c r="D168" s="224"/>
      <c r="E168" s="8"/>
      <c r="F168" s="5"/>
      <c r="H168" s="81" t="s">
        <v>2657</v>
      </c>
      <c r="I168" s="247"/>
      <c r="J168" s="248"/>
      <c r="K168" s="248"/>
      <c r="L168" s="248"/>
      <c r="M168" s="248"/>
      <c r="N168" s="248"/>
      <c r="O168" s="249"/>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1" t="s">
        <v>2668</v>
      </c>
      <c r="B172" s="182"/>
      <c r="C172" s="182"/>
      <c r="D172" s="182"/>
      <c r="E172" s="182"/>
      <c r="F172" s="182"/>
      <c r="G172" s="182"/>
      <c r="H172" s="182"/>
      <c r="I172" s="182"/>
      <c r="J172" s="182"/>
      <c r="K172" s="182"/>
      <c r="L172" s="182"/>
      <c r="M172" s="182"/>
      <c r="N172" s="182"/>
      <c r="O172" s="183"/>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4" x14ac:dyDescent="0.3">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4" x14ac:dyDescent="0.3">
      <c r="A179" s="9"/>
      <c r="B179" s="222" t="s">
        <v>2669</v>
      </c>
      <c r="C179" s="222"/>
      <c r="D179" s="222"/>
      <c r="E179" s="171">
        <v>0.02</v>
      </c>
      <c r="F179" s="170">
        <v>0.03</v>
      </c>
      <c r="G179" s="165">
        <f>IF(F179&gt;0,SUM(E179+F179),"")</f>
        <v>0.05</v>
      </c>
      <c r="H179" s="5"/>
      <c r="I179" s="222" t="s">
        <v>2671</v>
      </c>
      <c r="J179" s="222"/>
      <c r="K179" s="222"/>
      <c r="L179" s="222"/>
      <c r="M179" s="172">
        <v>0.05</v>
      </c>
      <c r="O179" s="8"/>
      <c r="Q179" s="19"/>
      <c r="R179" s="159">
        <f>IF(M179&gt;0,SUM(L179+M179),"")</f>
        <v>0.05</v>
      </c>
      <c r="T179" s="19"/>
      <c r="U179" s="178" t="s">
        <v>1166</v>
      </c>
      <c r="V179" s="178"/>
      <c r="W179" s="178"/>
      <c r="X179" s="24">
        <v>0.02</v>
      </c>
      <c r="Y179" s="164"/>
      <c r="Z179" s="165" t="str">
        <f>IF(Y179&gt;0,SUM(E181+Y179),"")</f>
        <v/>
      </c>
      <c r="AA179" s="19"/>
      <c r="AB179" s="19"/>
    </row>
    <row r="180" spans="1:28" ht="23.4"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0.05</v>
      </c>
      <c r="D185" s="91" t="s">
        <v>2628</v>
      </c>
      <c r="E185" s="94">
        <f>+(C185*SUM(K20:K35))</f>
        <v>54980251.300000004</v>
      </c>
      <c r="F185" s="92"/>
      <c r="G185" s="93"/>
      <c r="H185" s="88"/>
      <c r="I185" s="90" t="s">
        <v>2627</v>
      </c>
      <c r="J185" s="166">
        <f>+SUM(M179:M183)</f>
        <v>0.05</v>
      </c>
      <c r="K185" s="203" t="s">
        <v>2628</v>
      </c>
      <c r="L185" s="203"/>
      <c r="M185" s="94">
        <f>+J185*(SUM(K20:K35))</f>
        <v>54980251.300000004</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1" t="s">
        <v>18</v>
      </c>
      <c r="B188" s="182"/>
      <c r="C188" s="182"/>
      <c r="D188" s="182"/>
      <c r="E188" s="182"/>
      <c r="F188" s="182"/>
      <c r="G188" s="182"/>
      <c r="H188" s="182"/>
      <c r="I188" s="182"/>
      <c r="J188" s="182"/>
      <c r="K188" s="182"/>
      <c r="L188" s="182"/>
      <c r="M188" s="182"/>
      <c r="N188" s="182"/>
      <c r="O188" s="183"/>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7" t="s">
        <v>2636</v>
      </c>
      <c r="C192" s="237"/>
      <c r="E192" s="5" t="s">
        <v>20</v>
      </c>
      <c r="H192" s="26" t="s">
        <v>24</v>
      </c>
      <c r="J192" s="5" t="s">
        <v>2637</v>
      </c>
      <c r="K192" s="5"/>
      <c r="M192" s="5"/>
      <c r="N192" s="5"/>
      <c r="O192" s="8"/>
      <c r="Q192" s="154"/>
      <c r="R192" s="155"/>
      <c r="S192" s="155"/>
      <c r="T192" s="154"/>
    </row>
    <row r="193" spans="1:18" x14ac:dyDescent="0.3">
      <c r="A193" s="9"/>
      <c r="C193" s="125">
        <v>41964</v>
      </c>
      <c r="D193" s="5"/>
      <c r="E193" s="126">
        <v>3004</v>
      </c>
      <c r="F193" s="5"/>
      <c r="G193" s="5"/>
      <c r="H193" s="147" t="s">
        <v>2748</v>
      </c>
      <c r="J193" s="5"/>
      <c r="K193" s="127">
        <f>E48</f>
        <v>39838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1" t="s">
        <v>29</v>
      </c>
      <c r="B197" s="182"/>
      <c r="C197" s="182"/>
      <c r="D197" s="182"/>
      <c r="E197" s="182"/>
      <c r="F197" s="182"/>
      <c r="G197" s="182"/>
      <c r="H197" s="182"/>
      <c r="I197" s="182"/>
      <c r="J197" s="182"/>
      <c r="K197" s="182"/>
      <c r="L197" s="182"/>
      <c r="M197" s="182"/>
      <c r="N197" s="182"/>
      <c r="O197" s="183"/>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5" t="s">
        <v>2659</v>
      </c>
      <c r="C199" s="195"/>
      <c r="D199" s="195"/>
      <c r="E199" s="195"/>
      <c r="F199" s="195"/>
      <c r="G199" s="195"/>
      <c r="H199" s="195"/>
      <c r="I199" s="195"/>
      <c r="J199" s="195"/>
      <c r="K199" s="195"/>
      <c r="L199" s="195"/>
      <c r="M199" s="195"/>
      <c r="N199" s="195"/>
      <c r="O199" s="8"/>
    </row>
    <row r="200" spans="1:18" x14ac:dyDescent="0.3">
      <c r="A200" s="9"/>
      <c r="B200" s="234"/>
      <c r="C200" s="234"/>
      <c r="D200" s="234"/>
      <c r="E200" s="234"/>
      <c r="F200" s="234"/>
      <c r="G200" s="234"/>
      <c r="H200" s="234"/>
      <c r="I200" s="234"/>
      <c r="J200" s="234"/>
      <c r="K200" s="234"/>
      <c r="L200" s="234"/>
      <c r="M200" s="234"/>
      <c r="N200" s="234"/>
      <c r="O200" s="8"/>
    </row>
    <row r="201" spans="1:18" x14ac:dyDescent="0.3">
      <c r="A201" s="9"/>
      <c r="B201" s="235" t="s">
        <v>2648</v>
      </c>
      <c r="C201" s="236"/>
      <c r="D201" s="236"/>
      <c r="E201" s="236"/>
      <c r="F201" s="236"/>
      <c r="G201" s="236"/>
      <c r="H201" s="236"/>
      <c r="I201" s="236"/>
      <c r="J201" s="236"/>
      <c r="K201" s="236"/>
      <c r="L201" s="236"/>
      <c r="M201" s="236"/>
      <c r="N201" s="23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2749</v>
      </c>
      <c r="J211" s="27" t="s">
        <v>2622</v>
      </c>
      <c r="K211" s="148" t="s">
        <v>2749</v>
      </c>
      <c r="L211" s="21"/>
      <c r="M211" s="21"/>
      <c r="N211" s="21"/>
      <c r="O211" s="8"/>
    </row>
    <row r="212" spans="1:15" x14ac:dyDescent="0.3">
      <c r="A212" s="9"/>
      <c r="B212" s="27" t="s">
        <v>2619</v>
      </c>
      <c r="C212" s="147" t="s">
        <v>2748</v>
      </c>
      <c r="D212" s="21"/>
      <c r="G212" s="27" t="s">
        <v>2621</v>
      </c>
      <c r="H212" s="148">
        <v>3006612152</v>
      </c>
      <c r="J212" s="27" t="s">
        <v>2623</v>
      </c>
      <c r="K212" s="147" t="s">
        <v>2750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2020-12-29T04:51:46Z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