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CORDOBA\73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<sst xmlns="http://schemas.openxmlformats.org/spreadsheetml/2006/main" count="3108" uniqueCount="2696">
  <si>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</si>
  <si>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</si>
  <si>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</si>
  <si>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</si>
  <si>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</si>
  <si>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</si>
  <si>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</si>
  <si>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</si>
  <si>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</si>
  <si>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</si>
  <si>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</si>
  <si>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</si>
  <si>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</si>
  <si>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</si>
  <si>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</si>
  <si>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</si>
  <si>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</si>
  <si>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</si>
  <si>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</si>
  <si>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</si>
  <si>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</si>
  <si>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</si>
  <si>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</si>
  <si>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</si>
  <si>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</si>
  <si>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</si>
  <si>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</si>
  <si>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</si>
  <si>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</si>
  <si>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</si>
  <si>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</si>
  <si>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</si>
  <si>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</si>
  <si>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</si>
  <si>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</si>
  <si>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</si>
  <si>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</si>
  <si>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</si>
  <si>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</si>
  <si>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</si>
  <si>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</si>
  <si>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</si>
  <si>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</si>
  <si>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</si>
  <si>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</si>
  <si>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</si>
  <si>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</si>
  <si>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</si>
  <si>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</si>
  <si>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</si>
  <si>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</si>
  <si>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</si>
  <si>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</si>
  <si>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</si>
  <si>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</si>
  <si>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</si>
  <si>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</si>
  <si>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</si>
  <si>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</si>
  <si>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</si>
  <si>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</si>
  <si>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</si>
  <si>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</si>
  <si>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</si>
  <si>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</si>
  <si>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</si>
  <si>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</si>
  <si>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</si>
  <si>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</si>
  <si>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</si>
  <si>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</si>
  <si>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</si>
  <si>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</si>
  <si>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</si>
  <si>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</si>
  <si>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</si>
  <si>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</si>
  <si>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</si>
  <si>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</si>
  <si>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</si>
  <si>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</si>
  <si>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</si>
  <si>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</si>
  <si>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</si>
  <si>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</si>
  <si>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</si>
  <si>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</si>
  <si>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</si>
  <si>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</si>
  <si>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</si>
  <si>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</si>
  <si>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</si>
  <si>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</si>
  <si>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</si>
  <si>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</si>
  <si>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</si>
  <si>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</si>
  <si>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</si>
  <si>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</si>
  <si>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</si>
  <si>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</si>
  <si>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</si>
  <si>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</si>
  <si>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</si>
  <si>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</si>
  <si>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</si>
  <si>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</si>
  <si>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</si>
  <si>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</si>
  <si>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</si>
  <si>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</si>
  <si>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</si>
  <si>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</si>
  <si>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</si>
  <si>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</si>
  <si>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</si>
  <si>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</si>
  <si>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</si>
  <si>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</si>
  <si>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</si>
  <si>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</si>
  <si>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</si>
  <si>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</si>
  <si>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</si>
  <si>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</si>
  <si>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</si>
  <si>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</si>
  <si>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</si>
  <si>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</si>
  <si>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</si>
  <si>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</si>
  <si>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</si>
  <si>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</si>
  <si>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</si>
  <si>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</si>
  <si>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</si>
  <si>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</si>
  <si>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</si>
  <si>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</si>
  <si>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</si>
  <si>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</si>
  <si>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</si>
  <si>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</si>
  <si>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</si>
  <si>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</si>
  <si>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</si>
  <si>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</si>
  <si>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</si>
  <si>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</si>
  <si>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</si>
  <si>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</si>
  <si>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</si>
  <si>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</si>
  <si>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</si>
  <si>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</si>
  <si>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</si>
  <si>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</si>
  <si>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</si>
  <si>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</si>
  <si>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</si>
  <si>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</si>
  <si>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</si>
  <si>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</si>
  <si>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</si>
  <si>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</si>
  <si>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</si>
  <si>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</si>
  <si>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</si>
  <si>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</si>
  <si>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</si>
  <si>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</si>
  <si>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</si>
  <si>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</si>
  <si>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</si>
  <si>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</si>
  <si>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</si>
  <si>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</si>
  <si>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</si>
  <si>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</si>
  <si>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</si>
  <si>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</si>
  <si>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</si>
  <si>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</si>
  <si>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</si>
  <si>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</si>
  <si>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</si>
  <si>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</si>
  <si>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</si>
  <si>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</si>
  <si>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</si>
  <si>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</si>
  <si>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</si>
  <si>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</si>
  <si>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</si>
  <si>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</si>
  <si>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</si>
  <si>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</si>
  <si>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</si>
  <si>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</si>
  <si>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</si>
  <si>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</si>
  <si>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</si>
  <si>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</si>
  <si>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</si>
  <si>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</si>
  <si>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</si>
  <si>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</si>
  <si>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</si>
  <si>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</si>
  <si>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</si>
  <si>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</si>
  <si>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</si>
  <si>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</si>
  <si>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</si>
  <si>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</si>
  <si>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</si>
  <si>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</si>
  <si>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</si>
  <si>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</si>
  <si>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</si>
  <si>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</si>
  <si>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</si>
  <si>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</si>
  <si>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</si>
  <si>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</si>
  <si>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</si>
  <si>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</si>
  <si>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</si>
  <si>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</si>
  <si>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</si>
  <si>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</si>
  <si>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</si>
  <si>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</si>
  <si>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</si>
  <si>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</si>
  <si>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</si>
  <si>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</si>
  <si>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</si>
  <si>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</si>
  <si>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</si>
  <si>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</si>
  <si>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</si>
  <si>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</si>
  <si>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</si>
  <si>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</si>
  <si>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</si>
  <si>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</si>
  <si>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</si>
  <si>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</si>
  <si>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</si>
  <si>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</si>
  <si>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</si>
  <si>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</si>
  <si>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</si>
  <si>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</si>
  <si>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</si>
  <si>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</si>
  <si>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</si>
  <si>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</si>
  <si>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</si>
  <si>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</si>
  <si>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</si>
  <si>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</si>
  <si>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</si>
  <si>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</si>
  <si>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</si>
  <si>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</si>
  <si>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</si>
  <si>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</si>
  <si>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</si>
  <si>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</si>
  <si>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</si>
  <si>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</si>
  <si>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</si>
  <si>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</si>
  <si>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</si>
  <si>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</si>
  <si>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</si>
  <si>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</si>
  <si>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</si>
  <si>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</si>
  <si>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</si>
  <si>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</si>
  <si>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</si>
  <si>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</si>
  <si>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</si>
  <si>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</si>
  <si>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</si>
  <si>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</si>
  <si>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</si>
  <si>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</si>
  <si>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</si>
  <si>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</si>
  <si>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</si>
  <si>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</si>
  <si>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</si>
  <si>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</si>
  <si>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</si>
  <si>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</si>
  <si>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</si>
  <si>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</si>
  <si>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</si>
  <si>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</si>
  <si>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</si>
  <si>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</si>
  <si>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</si>
  <si>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</si>
  <si>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</si>
  <si>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</si>
  <si>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</si>
  <si>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</si>
  <si>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</si>
  <si>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</si>
  <si>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</si>
  <si>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</si>
  <si>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</si>
  <si>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</si>
  <si>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</si>
  <si>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</si>
  <si>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</si>
  <si>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</si>
  <si>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</si>
  <si>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</si>
  <si>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</si>
  <si>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</si>
  <si>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</si>
  <si>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</si>
  <si>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</si>
  <si>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</si>
  <si>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</si>
  <si>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</si>
  <si>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</si>
  <si>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</si>
  <si>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</si>
  <si>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</si>
  <si>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</si>
  <si>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</si>
  <si>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</si>
  <si>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</si>
  <si>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</si>
  <si>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</si>
  <si>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</si>
  <si>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</si>
  <si>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</si>
  <si>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</si>
  <si>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</si>
  <si>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</si>
  <si>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</si>
  <si>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</si>
  <si>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</si>
  <si>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</si>
  <si>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</si>
  <si>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</si>
  <si>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</si>
  <si>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</si>
  <si>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</si>
  <si>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</si>
  <si>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</si>
  <si>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</si>
  <si>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</si>
  <si>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</si>
  <si>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</si>
  <si>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</si>
  <si>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</si>
  <si>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</si>
  <si>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</si>
  <si>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</si>
  <si>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</si>
  <si>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</si>
  <si>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</si>
  <si>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</si>
  <si>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</si>
  <si>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</si>
  <si>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</si>
  <si>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</si>
  <si>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</si>
  <si>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</si>
  <si>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</si>
  <si>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</si>
  <si>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</si>
  <si>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</si>
  <si>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</si>
  <si>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</si>
  <si>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</si>
  <si>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</si>
  <si>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</si>
  <si>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</si>
  <si>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</si>
  <si>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</si>
  <si>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</si>
  <si>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</si>
  <si>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</si>
  <si>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</si>
  <si>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</si>
  <si>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</si>
  <si>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</si>
  <si>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</si>
  <si>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</si>
  <si>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</si>
  <si>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</si>
  <si>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</si>
  <si>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</si>
  <si>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</si>
  <si>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</si>
  <si>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</si>
  <si>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</si>
  <si>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</si>
  <si>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</si>
  <si>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</si>
  <si>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</si>
  <si>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</si>
  <si>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</si>
  <si>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</si>
  <si>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</si>
  <si>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</si>
  <si>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</si>
  <si>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</si>
  <si>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</si>
  <si>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</si>
  <si>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</si>
  <si>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</si>
  <si>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</si>
  <si>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</si>
  <si>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</si>
  <si>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</si>
  <si>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</si>
  <si>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</si>
  <si>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</si>
  <si>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</si>
  <si>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</si>
  <si>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</si>
  <si>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</si>
  <si>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</si>
  <si>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</si>
  <si>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</si>
  <si>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</si>
  <si>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</si>
  <si>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</si>
  <si>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</si>
  <si>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</si>
  <si>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</si>
  <si>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</si>
  <si>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</si>
  <si>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</si>
  <si>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</si>
  <si>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</si>
  <si>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</si>
  <si>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</si>
  <si>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</si>
  <si>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</si>
  <si>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</si>
  <si>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</si>
  <si>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</si>
  <si>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</si>
  <si>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</si>
  <si>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</si>
  <si>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</si>
  <si>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</si>
  <si>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</si>
  <si>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</si>
  <si>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</si>
  <si>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</si>
  <si>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</si>
  <si>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</si>
  <si>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</si>
  <si>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</si>
  <si>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</si>
  <si>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</si>
  <si>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</si>
  <si>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</si>
  <si>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</si>
  <si>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</si>
  <si>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</si>
  <si>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</si>
  <si>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</si>
  <si>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</si>
  <si>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</si>
  <si>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</si>
  <si>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</si>
  <si>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</si>
  <si>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</si>
  <si>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</si>
  <si>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</si>
  <si>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</si>
  <si>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</si>
  <si>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</si>
  <si>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</si>
  <si>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</si>
  <si>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</si>
  <si>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</si>
  <si>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</si>
  <si>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</si>
  <si>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</si>
  <si>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</si>
  <si>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</si>
  <si>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</si>
  <si>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</si>
  <si>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</si>
  <si>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</si>
  <si>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</si>
  <si>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</si>
  <si>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</si>
  <si>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</si>
  <si>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</si>
  <si>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</si>
  <si>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</si>
  <si>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</si>
  <si>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</si>
  <si>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</si>
  <si>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</si>
  <si>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</si>
  <si>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</si>
  <si>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</si>
  <si>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</si>
  <si>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</si>
  <si>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</si>
  <si>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</si>
  <si>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</si>
  <si>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</si>
  <si>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</si>
  <si>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</si>
  <si>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</si>
  <si>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</si>
  <si>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</si>
  <si>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</si>
  <si>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</si>
  <si>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</si>
  <si>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</si>
  <si>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</si>
  <si>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</si>
  <si>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</si>
  <si>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</si>
  <si>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</si>
  <si>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</si>
  <si>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</si>
  <si>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</si>
  <si>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</si>
  <si>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</si>
  <si>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</si>
  <si>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</si>
  <si>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</si>
  <si>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</si>
  <si>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</si>
  <si>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</si>
  <si>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</si>
  <si>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</si>
  <si>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</si>
  <si>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</si>
  <si>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</si>
  <si>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</si>
  <si>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</si>
  <si>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</si>
  <si>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</si>
  <si>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</si>
  <si>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</si>
  <si>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</si>
  <si>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</si>
  <si>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</si>
  <si>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</si>
  <si>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</si>
  <si>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</si>
  <si>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</si>
  <si>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</si>
  <si>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</si>
  <si>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</si>
  <si>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</si>
  <si>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</si>
  <si>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</si>
  <si>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</si>
  <si>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</si>
  <si>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</si>
  <si>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</si>
  <si>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</si>
  <si>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</si>
  <si>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</si>
  <si>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</si>
  <si>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</si>
  <si>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</si>
  <si>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</si>
  <si>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</si>
  <si>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</si>
  <si>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</si>
  <si>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</si>
  <si>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</si>
  <si>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</si>
  <si>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</si>
  <si>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</si>
  <si>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</si>
  <si>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</si>
  <si>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</si>
  <si>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</si>
  <si>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</si>
  <si>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</si>
  <si>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</si>
  <si>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</si>
  <si>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</si>
  <si>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</si>
  <si>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</si>
  <si>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</si>
  <si>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</si>
  <si>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</si>
  <si>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</si>
  <si>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</si>
  <si>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</si>
  <si>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</si>
  <si>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</si>
  <si>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</si>
  <si>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</si>
  <si>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</si>
  <si>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</si>
  <si>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</si>
  <si>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</si>
  <si>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</si>
  <si>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</si>
  <si>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</si>
  <si>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</si>
  <si>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</si>
  <si>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</si>
  <si>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</si>
  <si>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</si>
  <si>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</si>
  <si>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</si>
  <si>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</si>
  <si>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</si>
  <si>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</si>
  <si>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</si>
  <si>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</si>
  <si>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</si>
  <si>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</si>
  <si>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</si>
  <si>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</si>
  <si>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</si>
  <si>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</si>
  <si>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</si>
  <si>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</si>
  <si>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</si>
  <si>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</si>
  <si>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</si>
  <si>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</si>
  <si>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</si>
  <si>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</si>
  <si>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</si>
  <si>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</si>
  <si>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</si>
  <si>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</si>
  <si>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</si>
  <si>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</si>
  <si>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</si>
  <si>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</si>
  <si>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</si>
  <si>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</si>
  <si>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</si>
  <si>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</si>
  <si>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</si>
  <si>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</si>
  <si>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</si>
  <si>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</si>
  <si>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</si>
  <si>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</si>
  <si>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</si>
  <si>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</si>
  <si>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</si>
  <si>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</si>
  <si>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</si>
  <si>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</si>
  <si>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</si>
  <si>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</si>
  <si>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</si>
  <si>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</si>
  <si>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</si>
  <si>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</si>
  <si>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</si>
  <si>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</si>
  <si>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</si>
  <si>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</si>
  <si>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</si>
  <si>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</si>
  <si>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</si>
  <si>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</si>
  <si>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</si>
  <si>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</si>
  <si>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</si>
  <si>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</si>
  <si>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</si>
  <si>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</si>
  <si>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</si>
  <si>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</si>
  <si>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</si>
  <si>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</si>
  <si>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</si>
  <si>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</si>
  <si>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</si>
  <si>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</si>
  <si>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</si>
  <si>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</si>
  <si>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</si>
  <si>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</si>
  <si>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</si>
  <si>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</si>
  <si>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</si>
  <si>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</si>
  <si>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</si>
  <si>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</si>
  <si>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</si>
  <si>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</si>
  <si>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</si>
  <si>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</si>
  <si>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</si>
  <si>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</si>
  <si>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</si>
  <si>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</si>
  <si>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</si>
  <si>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</si>
  <si>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</si>
  <si>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</si>
  <si>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</si>
  <si>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</si>
  <si>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</si>
  <si>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</si>
  <si>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</si>
  <si>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</si>
  <si>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</si>
  <si>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</si>
  <si>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</si>
  <si>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</si>
  <si>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</si>
  <si>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</si>
  <si>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</si>
  <si>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</si>
  <si>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</si>
  <si>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</si>
  <si>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</si>
  <si>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</si>
  <si>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</si>
  <si>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</si>
  <si>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</si>
  <si>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</si>
  <si>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</si>
  <si>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</si>
  <si>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</si>
  <si>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</si>
  <si>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</si>
  <si>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</si>
  <si>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</si>
  <si>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</si>
  <si>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</si>
  <si>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</si>
  <si>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</si>
  <si>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</si>
  <si>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</si>
  <si>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</si>
  <si>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</si>
  <si>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</si>
  <si>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</si>
  <si>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</si>
  <si>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</si>
  <si>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</si>
  <si>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</si>
  <si>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</si>
  <si>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</si>
  <si>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</si>
  <si>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</si>
  <si>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</si>
  <si>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</si>
  <si>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</si>
  <si>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</si>
  <si>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</si>
  <si>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</si>
  <si>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</si>
  <si>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</si>
  <si>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</si>
  <si>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</si>
  <si>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</si>
  <si>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</si>
  <si>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</si>
  <si>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</si>
  <si>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</si>
  <si>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</si>
  <si>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</si>
  <si>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</si>
  <si>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</si>
  <si>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</si>
  <si>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</si>
  <si>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</si>
  <si>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</si>
  <si>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</si>
  <si>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</si>
  <si>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</si>
  <si>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</si>
  <si>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</si>
  <si>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</si>
  <si>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</si>
  <si>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</si>
  <si>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</si>
  <si>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</si>
  <si>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</si>
  <si>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</si>
  <si>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</si>
  <si>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</si>
  <si>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</si>
  <si>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</si>
  <si>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</si>
  <si>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</si>
  <si>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</si>
  <si>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</si>
  <si>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</si>
  <si>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</si>
  <si>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</si>
  <si>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</si>
  <si>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</si>
  <si>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</si>
  <si>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</si>
  <si>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</si>
  <si>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</si>
  <si>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</si>
  <si>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</si>
  <si>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</si>
  <si>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</si>
  <si>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</si>
  <si>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</si>
  <si>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</si>
  <si>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</si>
  <si>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</si>
  <si>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</si>
  <si>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</si>
  <si>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</si>
  <si>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</si>
  <si>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</si>
  <si>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</si>
  <si>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</si>
  <si>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</si>
  <si>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</si>
  <si>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</si>
  <si>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</si>
  <si>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</si>
  <si>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</si>
  <si>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</si>
  <si>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</si>
  <si>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</si>
  <si>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</si>
  <si>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</si>
  <si>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</si>
  <si>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</si>
  <si>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</si>
  <si>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</si>
  <si>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</si>
  <si>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</si>
  <si>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</si>
  <si>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</si>
  <si>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</si>
  <si>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</si>
  <si>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</si>
  <si>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</si>
  <si>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</si>
  <si>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</si>
  <si>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</si>
  <si>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</si>
  <si>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</si>
  <si>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</si>
  <si>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</si>
  <si>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</si>
  <si>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</si>
  <si>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</si>
  <si>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</si>
  <si>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</si>
  <si>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</si>
  <si>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</si>
  <si>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</si>
  <si>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</si>
  <si>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</si>
  <si>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</si>
  <si>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</si>
  <si>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</si>
  <si>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</si>
  <si>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</si>
  <si>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</si>
  <si>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</si>
  <si>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</si>
  <si>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</si>
  <si>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</si>
  <si>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</si>
  <si>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</si>
  <si>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</si>
  <si>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</si>
  <si>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</si>
  <si>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</si>
  <si>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</si>
  <si>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</si>
  <si>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</si>
  <si>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</si>
  <si>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</si>
  <si>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</si>
  <si>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</si>
  <si>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</si>
  <si>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</si>
  <si>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</si>
  <si>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</si>
  <si>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</si>
  <si>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</si>
  <si>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</si>
  <si>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</si>
  <si>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</si>
  <si>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</si>
  <si>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</si>
  <si>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</si>
  <si>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</si>
  <si>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</si>
  <si>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</si>
  <si>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</si>
  <si>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</si>
  <si>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</si>
  <si>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</si>
  <si>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</si>
  <si>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</si>
  <si>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</si>
  <si>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</si>
  <si>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</si>
  <si>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</si>
  <si>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</si>
  <si>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</si>
  <si>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</si>
  <si>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</si>
  <si>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</si>
  <si>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</si>
  <si>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</si>
  <si>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</si>
  <si>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</si>
  <si>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</si>
  <si>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</si>
  <si>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</si>
  <si>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</si>
  <si>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</si>
  <si>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</si>
  <si>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</si>
  <si>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</si>
  <si>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</si>
  <si>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</si>
  <si>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</si>
  <si>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</si>
  <si>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</si>
  <si>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</si>
  <si>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</si>
  <si>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</si>
  <si>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</si>
  <si>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</si>
  <si>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</si>
  <si>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</si>
  <si>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</si>
  <si>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</si>
  <si>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</si>
  <si>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</si>
  <si>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</si>
  <si>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</si>
  <si>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</si>
  <si>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</si>
  <si>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</si>
  <si>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</si>
  <si>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</si>
  <si>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</si>
  <si>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</si>
  <si>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</si>
  <si>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</si>
  <si>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</si>
  <si>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</si>
  <si>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</si>
  <si>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</si>
  <si>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</si>
  <si>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</si>
  <si>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</si>
  <si>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</si>
  <si>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</si>
  <si>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</si>
  <si>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</si>
  <si>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</si>
  <si>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</si>
  <si>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</si>
  <si>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</si>
  <si>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</si>
  <si>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</si>
  <si>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</si>
  <si>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</si>
  <si>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</si>
  <si>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</si>
  <si>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</si>
  <si>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</si>
  <si>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</si>
  <si>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</si>
  <si>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</si>
  <si>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</si>
  <si>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</si>
  <si>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</si>
  <si>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</si>
  <si>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</si>
  <si>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</si>
  <si>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</si>
  <si>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</si>
  <si>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</si>
  <si>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</si>
  <si>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</si>
  <si>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</si>
  <si>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</si>
  <si>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</si>
  <si>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</si>
  <si>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</si>
  <si>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</si>
  <si>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</si>
  <si>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</si>
  <si>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</si>
  <si>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</si>
  <si>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</si>
  <si>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</si>
  <si>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</si>
  <si>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</si>
  <si>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</si>
  <si>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</si>
  <si>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</si>
  <si>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</si>
  <si>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</si>
  <si>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</si>
  <si>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</si>
  <si>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</si>
  <si>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</si>
  <si>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</si>
  <si>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</si>
  <si>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</si>
  <si>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</si>
  <si>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</si>
  <si>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</si>
  <si>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</si>
  <si>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</si>
  <si>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</si>
  <si>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</si>
  <si>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</si>
  <si>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</si>
  <si>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</si>
  <si>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</si>
  <si>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</si>
  <si>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</si>
  <si>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</si>
  <si>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</si>
  <si>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</si>
  <si>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</si>
  <si>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</si>
  <si>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</si>
  <si>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</si>
  <si>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</si>
  <si>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</si>
  <si>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</si>
  <si>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</si>
  <si>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</si>
  <si>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</si>
  <si>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</si>
  <si>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</si>
  <si>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</si>
  <si>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</si>
  <si>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</si>
  <si>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</si>
  <si>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</si>
  <si>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</si>
  <si>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</si>
  <si>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</si>
  <si>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</si>
  <si>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</si>
  <si>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</si>
  <si>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</si>
  <si>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</si>
  <si>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</si>
  <si>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</si>
  <si>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</si>
  <si>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</si>
  <si>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</si>
  <si>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</si>
  <si>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</si>
  <si>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</si>
  <si>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</si>
  <si>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</si>
  <si>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</si>
  <si>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</si>
  <si>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</si>
  <si>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</si>
  <si>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</si>
  <si>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</si>
  <si>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</si>
  <si>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</si>
  <si>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</si>
  <si>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</si>
  <si>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</si>
  <si>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</si>
  <si>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</si>
  <si>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</si>
  <si>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</si>
  <si>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</si>
  <si>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</si>
  <si>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</si>
  <si>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</si>
  <si>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</si>
  <si>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</si>
  <si>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</si>
  <si>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</si>
  <si>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</si>
  <si>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</si>
  <si>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</si>
  <si>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</si>
  <si>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</si>
  <si>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</si>
  <si>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</si>
  <si>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</si>
  <si>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</si>
  <si>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</si>
  <si>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</si>
  <si>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</si>
  <si>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</si>
  <si>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</si>
  <si>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</si>
  <si>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</si>
  <si>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</si>
  <si>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</si>
  <si>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</si>
  <si>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</si>
  <si>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</si>
  <si>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</si>
  <si>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</si>
  <si>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</si>
  <si>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</si>
  <si>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</si>
  <si>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</si>
  <si>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</si>
  <si>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</si>
  <si>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</si>
  <si>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</si>
  <si>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</si>
  <si>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</si>
  <si>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</si>
  <si>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</si>
  <si>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</si>
  <si>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</si>
  <si>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</si>
  <si>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</si>
  <si>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</si>
  <si>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</si>
  <si>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</si>
  <si>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</si>
  <si>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</si>
  <si>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</si>
  <si>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</si>
  <si>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</si>
  <si>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</si>
  <si>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</si>
  <si>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</si>
  <si>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</si>
  <si>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</si>
  <si>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</si>
  <si>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</si>
  <si>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</si>
  <si>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</si>
  <si>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</si>
  <si>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</si>
  <si>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</si>
  <si>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</si>
  <si>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</si>
  <si>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</si>
  <si>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</si>
  <si>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</si>
  <si>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</si>
  <si>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</si>
  <si>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</si>
  <si>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</si>
  <si>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</si>
  <si>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</si>
  <si>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</si>
  <si>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</si>
  <si>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</si>
  <si>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</si>
  <si>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</si>
  <si>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</si>
  <si>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</si>
  <si>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</si>
  <si>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</si>
  <si>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</si>
  <si>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</si>
  <si>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</si>
  <si>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</si>
  <si>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</si>
  <si>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</si>
  <si>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</si>
  <si>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</si>
  <si>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</si>
  <si>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</si>
  <si>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</si>
  <si>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</si>
  <si>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</si>
  <si>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</si>
  <si>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</si>
  <si>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</si>
  <si>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</si>
  <si>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</si>
  <si>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</si>
  <si>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</si>
  <si>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</si>
  <si>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</si>
  <si>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</si>
  <si>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</si>
  <si>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</si>
  <si>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</si>
  <si>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</si>
  <si>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</si>
  <si>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</si>
  <si>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</si>
  <si>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</si>
  <si>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</si>
  <si>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</si>
  <si>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</si>
  <si>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</si>
  <si>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</si>
  <si>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</si>
  <si>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</si>
  <si>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</si>
  <si>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</si>
  <si>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</si>
  <si>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</si>
  <si>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</si>
  <si>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</si>
  <si>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</si>
  <si>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</si>
  <si>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</si>
  <si>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</si>
  <si>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</si>
  <si>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</si>
  <si>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</si>
  <si>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</si>
  <si>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</si>
  <si>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</si>
  <si>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</si>
  <si>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</si>
  <si>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</si>
  <si>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</si>
  <si>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</si>
  <si>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</si>
  <si>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</si>
  <si>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</si>
  <si>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</si>
  <si>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</si>
  <si>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</si>
  <si>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</si>
  <si>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</si>
  <si>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</si>
  <si>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</si>
  <si>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</si>
  <si>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</si>
  <si>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</si>
  <si>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</si>
  <si>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</si>
  <si>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</si>
  <si>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</si>
  <si>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</si>
  <si>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</si>
  <si>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</si>
  <si>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</si>
  <si>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</si>
  <si>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</si>
  <si>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</si>
  <si>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</si>
  <si>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</si>
  <si>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</si>
  <si>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</si>
  <si>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</si>
  <si>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</si>
  <si>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</si>
  <si>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</si>
  <si>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</si>
  <si>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</si>
  <si>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</si>
  <si>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</si>
  <si>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</si>
  <si>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</si>
  <si>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</si>
  <si>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</si>
  <si>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</si>
  <si>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</si>
  <si>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</si>
  <si>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</si>
  <si>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</si>
  <si>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</si>
  <si>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</si>
  <si>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</si>
  <si>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</si>
  <si>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</si>
  <si>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</si>
  <si>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</si>
  <si>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</si>
  <si>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</si>
  <si>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</si>
  <si>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</si>
  <si>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</si>
  <si>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</si>
  <si>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</si>
  <si>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</si>
  <si>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</si>
  <si>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</si>
  <si>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</si>
  <si>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</si>
  <si>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</si>
  <si>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</si>
  <si>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</si>
  <si>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</si>
  <si>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</si>
  <si>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</si>
  <si>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</si>
  <si>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</si>
  <si>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</si>
  <si>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</si>
  <si>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</si>
  <si>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</si>
  <si>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</si>
  <si>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</si>
  <si>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</si>
  <si>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</si>
  <si>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</si>
  <si>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</si>
  <si>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</si>
  <si>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</si>
  <si>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</si>
  <si>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</si>
  <si>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</si>
  <si>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</si>
  <si>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</si>
  <si>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</si>
  <si>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</si>
  <si>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</si>
  <si>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</si>
  <si>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</si>
  <si>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</si>
  <si>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</si>
  <si>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</si>
  <si>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</si>
  <si>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</si>
  <si>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</si>
  <si>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</si>
  <si>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</si>
  <si>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</si>
  <si>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</si>
  <si>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</si>
  <si>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</si>
  <si>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</si>
  <si>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</si>
  <si>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</si>
  <si>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</si>
  <si>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</si>
  <si>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</si>
  <si>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</si>
  <si>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</si>
  <si>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</si>
  <si>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</si>
  <si>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</si>
  <si>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</si>
  <si>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</si>
  <si>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</si>
  <si>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</si>
  <si>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</si>
  <si>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</si>
  <si>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</si>
  <si>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</si>
  <si>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</si>
  <si>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</si>
  <si>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</si>
  <si>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</si>
  <si>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</si>
  <si>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</si>
  <si>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</si>
  <si>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</si>
  <si>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</si>
  <si>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</si>
  <si>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</si>
  <si>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</si>
  <si>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</si>
  <si>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</si>
  <si>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</si>
  <si>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</si>
  <si>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</si>
  <si>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</si>
  <si>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</si>
  <si>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</si>
  <si>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</si>
  <si>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</si>
  <si>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</si>
  <si>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</si>
  <si>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</si>
  <si>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</si>
  <si>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</si>
  <si>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</si>
  <si>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</si>
  <si>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</si>
  <si>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</si>
  <si>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</si>
  <si>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</si>
  <si>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</si>
  <si>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</si>
  <si>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</si>
  <si>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</si>
  <si>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</si>
  <si>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</si>
  <si>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</si>
  <si>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</si>
  <si>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</si>
  <si>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</si>
  <si>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</si>
  <si>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</si>
  <si>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</si>
  <si>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</si>
  <si>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</si>
  <si>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</si>
  <si>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</si>
  <si>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</si>
  <si>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</si>
  <si>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</si>
  <si>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</si>
  <si>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</si>
  <si>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</si>
  <si>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</si>
  <si>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</si>
  <si>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</si>
  <si>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</si>
  <si>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</si>
  <si>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</si>
  <si>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</si>
  <si>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</si>
  <si>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</si>
  <si>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</si>
  <si>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</si>
  <si>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</si>
  <si>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</si>
  <si>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</si>
  <si>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</si>
  <si>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</si>
  <si>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</si>
  <si>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</si>
  <si>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</si>
  <si>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</si>
  <si>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</si>
  <si>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</si>
  <si>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</si>
  <si>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</si>
  <si>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</si>
  <si>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</si>
  <si>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</si>
  <si>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</si>
  <si>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</si>
  <si>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</si>
  <si>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</si>
  <si>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</si>
  <si>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</si>
  <si>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</si>
  <si>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</si>
  <si>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</si>
  <si>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</si>
  <si>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</si>
  <si>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</si>
  <si>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</si>
  <si>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</si>
  <si>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</si>
  <si>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</si>
  <si>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</si>
  <si>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</si>
  <si>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</si>
  <si>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</si>
  <si>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</si>
  <si>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</si>
  <si>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</si>
  <si>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</si>
  <si>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</si>
  <si>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</si>
  <si>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</si>
  <si>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</si>
  <si>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</si>
  <si>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</si>
  <si>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</si>
  <si>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</si>
  <si>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</si>
  <si>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</si>
  <si>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</si>
  <si>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</si>
  <si>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</si>
  <si>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</si>
  <si>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</si>
  <si>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</si>
  <si>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</si>
  <si>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</si>
  <si>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</si>
  <si>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</si>
  <si>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</si>
  <si>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</si>
  <si>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</si>
  <si>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</si>
  <si>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</si>
  <si>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</si>
  <si>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</si>
  <si>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</si>
  <si>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</si>
  <si>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</si>
  <si>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</si>
  <si>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</si>
  <si>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</si>
  <si>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</si>
  <si>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</si>
  <si>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</si>
  <si>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</si>
  <si>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</si>
  <si>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</si>
  <si>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</si>
  <si>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</si>
  <si>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</si>
  <si>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</si>
  <si>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</si>
  <si>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</si>
  <si>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</si>
  <si>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</si>
  <si>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</si>
  <si>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</si>
  <si>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</si>
  <si>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</si>
  <si>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</si>
  <si>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</si>
  <si>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</si>
  <si>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</si>
  <si>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</si>
  <si>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</si>
  <si>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</si>
  <si>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</si>
  <si>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</si>
  <si>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</si>
  <si>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</si>
  <si>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</si>
  <si>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</si>
  <si>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</si>
  <si>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</si>
  <si>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</si>
  <si>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</si>
  <si>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</si>
  <si>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</si>
  <si>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</si>
  <si>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</si>
  <si>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</si>
  <si>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</si>
  <si>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</si>
  <si>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</si>
  <si>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</si>
  <si>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</si>
  <si>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</si>
  <si>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</si>
  <si>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</si>
  <si>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</si>
  <si>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</si>
  <si>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</si>
  <si>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</si>
  <si>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</si>
  <si>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</si>
  <si>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</si>
  <si>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</si>
  <si>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</si>
  <si>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</si>
  <si>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</si>
  <si>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</si>
  <si>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</si>
  <si>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</si>
  <si>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</si>
  <si>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</si>
  <si>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</si>
  <si>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</si>
  <si>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</si>
  <si>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</si>
  <si>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</si>
  <si>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</si>
  <si>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</si>
  <si>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</si>
  <si>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</si>
  <si>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</si>
  <si>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</si>
  <si>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</si>
  <si>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</si>
  <si>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</si>
  <si>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</si>
  <si>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</si>
  <si>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</si>
  <si>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</si>
  <si>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</si>
  <si>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</si>
  <si>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</si>
  <si>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</si>
  <si>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</si>
  <si>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</si>
  <si>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</si>
  <si>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</si>
  <si>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</si>
  <si>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</si>
  <si>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</si>
  <si>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</si>
  <si>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</si>
  <si>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</si>
  <si>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</si>
  <si>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</si>
  <si>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</si>
  <si>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</si>
  <si>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</si>
  <si>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</si>
  <si>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</si>
  <si>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</si>
  <si>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</si>
  <si>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</si>
  <si>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</si>
  <si>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</si>
  <si>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</si>
  <si>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</si>
  <si>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</si>
  <si>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</si>
  <si>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</si>
  <si>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</si>
  <si>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</si>
  <si>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</si>
  <si>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</si>
  <si>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</si>
  <si>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</si>
  <si>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</si>
  <si>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</si>
  <si>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</si>
  <si>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</si>
  <si>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</si>
  <si>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</si>
  <si>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</si>
  <si>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</si>
  <si>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</si>
  <si>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</si>
  <si>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</si>
  <si>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</si>
  <si>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</si>
  <si>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</si>
  <si>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</si>
  <si>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</si>
  <si>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</si>
  <si>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</si>
  <si>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</si>
  <si>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</si>
  <si>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</si>
  <si>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</si>
  <si>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</si>
  <si>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</si>
  <si>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</si>
  <si>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</si>
  <si>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</si>
  <si>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</si>
  <si>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</si>
  <si>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</si>
  <si>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</si>
  <si>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</si>
  <si>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</si>
  <si>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</si>
  <si>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</si>
  <si>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</si>
  <si>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</si>
  <si>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</si>
  <si>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</si>
  <si>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</si>
  <si>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</si>
  <si>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</si>
  <si>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</si>
  <si>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</si>
  <si>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</si>
  <si>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</si>
  <si>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</si>
  <si>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</si>
  <si>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</si>
  <si>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</si>
  <si>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</si>
  <si>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</si>
  <si>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</si>
  <si>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</si>
  <si>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</si>
  <si>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</si>
  <si>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</si>
  <si>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</si>
  <si>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</si>
  <si>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</si>
  <si>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</si>
  <si>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</si>
  <si>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</si>
  <si>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</si>
  <si>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</si>
  <si>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</si>
  <si>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</si>
  <si>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</si>
  <si>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</si>
  <si>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</si>
  <si>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</si>
  <si>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</si>
  <si>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</si>
  <si>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</si>
  <si>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</si>
  <si>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</si>
  <si>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</si>
  <si>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</si>
  <si>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</si>
  <si>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</si>
  <si>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</si>
  <si>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</si>
  <si>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</si>
  <si>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</si>
  <si>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</si>
  <si>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</si>
  <si>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</si>
  <si>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</si>
  <si>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</si>
  <si>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</si>
  <si>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</si>
  <si>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</si>
  <si>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</si>
  <si>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</si>
  <si>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</si>
  <si>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</si>
  <si>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</si>
  <si>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</si>
  <si>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</si>
  <si>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</si>
  <si>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</si>
  <si>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</si>
  <si>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</si>
  <si>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</si>
  <si>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</si>
  <si>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</si>
  <si>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</si>
  <si>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</si>
  <si>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</si>
  <si>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</si>
  <si>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</si>
  <si>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</si>
  <si>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</si>
  <si>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</si>
  <si>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</si>
  <si>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</si>
  <si>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</si>
  <si>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</si>
  <si>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</si>
  <si>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</si>
  <si>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</si>
  <si>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</si>
  <si>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</si>
  <si>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</si>
  <si>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</si>
  <si>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</si>
  <si>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</si>
  <si>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</si>
  <si>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</si>
  <si>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</si>
  <si>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</si>
  <si>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</si>
  <si>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</si>
  <si>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</si>
  <si>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</si>
  <si>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</si>
  <si>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</si>
  <si>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</si>
  <si>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</si>
  <si>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</si>
  <si>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</si>
  <si>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</si>
  <si>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</si>
  <si>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</si>
  <si>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</si>
  <si>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</si>
  <si>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</si>
  <si>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</si>
  <si>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</si>
  <si>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</si>
  <si>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</si>
  <si>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</si>
  <si>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</si>
  <si>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</si>
  <si>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</si>
  <si>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</si>
  <si>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</si>
  <si>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</si>
  <si>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</si>
  <si>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</si>
  <si>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</si>
  <si>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</si>
  <si>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</si>
  <si>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</si>
  <si>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</si>
  <si>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</si>
  <si>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</si>
  <si>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</si>
  <si>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</si>
  <si>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</si>
  <si>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</si>
  <si>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</si>
  <si>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</si>
  <si>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</si>
  <si>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</si>
  <si>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</si>
  <si>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</si>
  <si>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</si>
  <si>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</si>
  <si>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</si>
  <si>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</si>
  <si>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</si>
  <si>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</si>
  <si>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</si>
  <si>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</si>
  <si>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</si>
  <si>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</si>
  <si>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</si>
  <si>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</si>
  <si>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</si>
  <si>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</si>
  <si>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</si>
  <si>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</si>
  <si>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</si>
  <si>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</si>
  <si>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</si>
  <si>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</si>
  <si>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</si>
  <si>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</si>
  <si>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</si>
  <si>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</si>
  <si>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</si>
  <si>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</si>
  <si>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</si>
  <si>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</si>
  <si>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</si>
  <si>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</si>
  <si>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</si>
  <si>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</si>
  <si>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</si>
  <si>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</si>
  <si>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</si>
  <si>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</si>
  <si>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</si>
  <si>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</si>
  <si>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</si>
  <si>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</si>
  <si>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</si>
  <si>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</si>
  <si>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</si>
  <si>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</si>
  <si>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</si>
  <si>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</si>
  <si>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</si>
  <si>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</si>
  <si>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</si>
  <si>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</si>
  <si>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</si>
  <si>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</si>
  <si>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</si>
  <si>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</si>
  <si>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</si>
  <si>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</si>
  <si>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</si>
  <si>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</si>
  <si>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</si>
  <si>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</si>
  <si>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</si>
  <si>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</si>
  <si>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</si>
  <si>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</si>
  <si>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</si>
  <si>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</si>
  <si>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</si>
  <si>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</si>
  <si>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</si>
  <si>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</si>
  <si>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</si>
  <si>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</si>
  <si>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</si>
  <si>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</si>
  <si>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</si>
  <si>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</si>
  <si>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</si>
  <si>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</si>
  <si>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</si>
  <si>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</si>
  <si>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</si>
  <si>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</si>
  <si>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</si>
  <si>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</si>
  <si>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</si>
  <si>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</si>
  <si>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</si>
  <si>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</si>
  <si>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</si>
  <si>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</si>
  <si>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</si>
  <si>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</si>
  <si>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</si>
  <si>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</si>
  <si>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</si>
  <si>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</si>
  <si>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</si>
  <si>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</si>
  <si>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</si>
  <si>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</si>
  <si>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</si>
  <si>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</si>
  <si>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</si>
  <si>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</si>
  <si>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</si>
  <si>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</si>
  <si>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</si>
  <si>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</si>
  <si>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</si>
  <si>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</si>
  <si>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</si>
  <si>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</si>
  <si>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</si>
  <si>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</si>
  <si>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</si>
  <si>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</si>
  <si>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</si>
  <si>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</si>
  <si>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</si>
  <si>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</si>
  <si>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</si>
  <si>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</si>
  <si>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</si>
  <si>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</si>
  <si>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</si>
  <si>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</si>
  <si>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</si>
  <si>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</si>
  <si>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</si>
  <si>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</si>
  <si>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</si>
  <si>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</si>
  <si>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</si>
  <si>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</si>
  <si>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</si>
  <si>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</si>
  <si>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</si>
  <si>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</si>
  <si>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</si>
  <si>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</si>
  <si>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</si>
  <si>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</si>
  <si>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</si>
  <si>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</si>
  <si>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</si>
  <si>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</si>
  <si>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</si>
  <si>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</si>
  <si>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</si>
  <si>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</si>
  <si>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</si>
  <si>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</si>
  <si>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</si>
  <si>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</si>
  <si>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</si>
  <si>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</si>
  <si>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</si>
  <si>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</si>
  <si>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</si>
  <si>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</si>
  <si>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</si>
  <si>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</si>
  <si>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</si>
  <si>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</si>
  <si>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</si>
  <si>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</si>
  <si>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</si>
  <si>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</si>
  <si>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</si>
  <si>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</si>
  <si>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</si>
  <si>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</si>
  <si>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</si>
  <si>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</si>
  <si>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</si>
  <si>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</si>
  <si>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</si>
  <si>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</si>
  <si>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</si>
  <si>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</si>
  <si>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</si>
  <si>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</si>
  <si>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</si>
  <si>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</si>
  <si>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</si>
  <si>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</si>
  <si>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</si>
  <si>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</si>
  <si>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</si>
  <si>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</si>
  <si>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</si>
  <si>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</si>
  <si>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</si>
  <si>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</si>
  <si>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</si>
  <si>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</si>
  <si>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</si>
  <si>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</si>
  <si>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</si>
  <si>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</si>
  <si>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</si>
  <si>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</si>
  <si>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</si>
  <si>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</si>
  <si>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</si>
  <si>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</si>
  <si>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</si>
  <si>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</si>
  <si>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</si>
  <si>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</si>
  <si>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</si>
  <si>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</si>
  <si>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</si>
  <si>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</si>
  <si>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</si>
  <si>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</si>
  <si>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</si>
  <si>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</si>
  <si>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</si>
  <si>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</si>
  <si>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</si>
  <si>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</si>
  <si>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</si>
  <si>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</si>
  <si>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</si>
  <si>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</si>
  <si>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</si>
  <si>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</si>
  <si>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</si>
  <si>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</si>
  <si>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</si>
  <si>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</si>
  <si>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</si>
  <si>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</si>
  <si>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</si>
  <si>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</si>
  <si>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</si>
  <si>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</si>
  <si>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</si>
  <si>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</si>
  <si>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</si>
  <si>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</si>
  <si>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</si>
  <si>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</si>
  <si>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</si>
  <si>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</si>
  <si>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</si>
  <si>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</si>
  <si>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</si>
  <si>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</si>
  <si>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</si>
  <si>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</si>
  <si>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</si>
  <si>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</si>
  <si>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</si>
  <si>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</si>
  <si>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</si>
  <si>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</si>
  <si>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</si>
  <si>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</si>
  <si>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</si>
  <si>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</si>
  <si>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</si>
  <si>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</si>
  <si>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</si>
  <si>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</si>
  <si>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</si>
  <si>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</si>
  <si>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</si>
  <si>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</si>
  <si>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</si>
  <si>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</si>
  <si>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</si>
  <si>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</si>
  <si>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</si>
  <si>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</si>
  <si>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</si>
  <si>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</si>
  <si>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</si>
  <si>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</si>
  <si>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</si>
  <si>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</si>
  <si>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</si>
  <si>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</si>
  <si>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</si>
  <si>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</si>
  <si>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</si>
  <si>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</si>
  <si>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</si>
  <si>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</si>
  <si>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</si>
  <si>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</si>
  <si>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</si>
  <si>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</si>
  <si>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</si>
  <si>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</si>
  <si>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</si>
  <si>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</si>
  <si>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</si>
  <si>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</si>
  <si>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</si>
  <si>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</si>
  <si>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</si>
  <si>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</si>
  <si>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</si>
  <si>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</si>
  <si>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</si>
  <si>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</si>
  <si>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</si>
  <si>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</si>
  <si>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</si>
  <si>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</si>
  <si>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</si>
  <si>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</si>
  <si>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</si>
  <si>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</si>
  <si>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</si>
  <si>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</si>
  <si>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</si>
  <si>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</si>
  <si>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</si>
  <si>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</si>
  <si>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</si>
  <si>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</si>
  <si>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</si>
  <si>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</si>
  <si>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</si>
  <si>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</si>
  <si>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</si>
  <si>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</si>
  <si>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</si>
  <si>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</si>
  <si>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</si>
  <si>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</si>
  <si>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</si>
  <si>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</si>
  <si>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</si>
  <si>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</si>
  <si>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</si>
  <si>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</si>
  <si>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</si>
  <si>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</si>
  <si>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</si>
  <si>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</si>
  <si>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</si>
  <si>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</si>
  <si>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</si>
  <si>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</si>
  <si>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</si>
  <si>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</si>
  <si>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</si>
  <si>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</si>
  <si>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</si>
  <si>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</si>
  <si>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</si>
  <si>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</si>
  <si>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</si>
  <si>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</si>
  <si>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</si>
  <si>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</si>
  <si>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</si>
  <si>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</si>
  <si>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</si>
  <si>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</si>
  <si>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</si>
  <si>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</si>
  <si>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</si>
  <si>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</si>
  <si>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</si>
  <si>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</si>
  <si>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</si>
  <si>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</si>
  <si>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</si>
  <si>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</si>
  <si>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</si>
  <si>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</si>
  <si>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</si>
  <si>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</si>
  <si>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</si>
  <si>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</si>
  <si>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</si>
  <si>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</si>
  <si>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</si>
  <si>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</si>
  <si>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</si>
  <si>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</si>
  <si>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</si>
  <si>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</si>
  <si>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</si>
  <si>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</si>
  <si>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</si>
  <si>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</si>
  <si>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</si>
  <si>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</si>
  <si>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</si>
  <si>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</si>
  <si>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</si>
  <si>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</si>
  <si>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</si>
  <si>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</si>
  <si>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</si>
  <si>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</si>
  <si>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</si>
  <si>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</si>
  <si>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</si>
  <si>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</si>
  <si>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</si>
  <si>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</si>
  <si>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</si>
  <si>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</si>
  <si>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</si>
  <si>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</si>
  <si>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</si>
  <si>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</si>
  <si>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</si>
  <si>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</si>
  <si>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</si>
  <si>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</si>
  <si>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</si>
  <si>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</si>
  <si>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</si>
  <si>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</si>
  <si>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</si>
  <si>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</si>
  <si>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</si>
  <si>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</si>
  <si>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</si>
  <si>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</si>
  <si>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</si>
  <si>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</si>
  <si>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</si>
  <si>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</si>
  <si>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</si>
  <si>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</si>
  <si>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</si>
  <si>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</si>
  <si>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</si>
  <si>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</si>
  <si>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</si>
  <si>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</si>
  <si>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</si>
  <si>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</si>
  <si>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</si>
  <si>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</si>
  <si>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</si>
  <si>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</si>
  <si>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</si>
  <si>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</si>
  <si>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</si>
  <si>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</si>
  <si>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</si>
  <si>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</si>
  <si>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</si>
  <si>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</si>
  <si>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</si>
  <si>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</si>
  <si>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</si>
  <si>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</si>
  <si>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</si>
  <si>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</si>
  <si>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</si>
  <si>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</si>
  <si>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</si>
  <si>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</si>
  <si>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</si>
  <si>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</si>
  <si>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</si>
  <si>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</si>
  <si>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</si>
  <si>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</si>
  <si>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</si>
  <si>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</si>
  <si>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</si>
  <si>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</si>
  <si>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</si>
  <si>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</si>
  <si>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</si>
  <si>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</si>
  <si>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</si>
  <si>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</si>
  <si>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</si>
  <si>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</si>
  <si>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</si>
  <si>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</si>
  <si>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</si>
  <si>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</si>
  <si>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</si>
  <si>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</si>
  <si>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</si>
  <si>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</si>
  <si>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</si>
  <si>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</si>
  <si>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</si>
  <si>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</si>
  <si>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</si>
  <si>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</si>
  <si>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</si>
  <si>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</si>
  <si>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</si>
  <si>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</si>
  <si>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</si>
  <si>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</si>
  <si>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</si>
  <si>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</si>
  <si>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</si>
  <si>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</si>
  <si>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</si>
  <si>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</si>
  <si>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</si>
  <si>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</si>
  <si>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</si>
  <si>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</si>
  <si>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</si>
  <si>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</si>
  <si>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</si>
  <si>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</si>
  <si>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</si>
  <si>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</si>
  <si>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</si>
  <si>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</si>
  <si>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</si>
  <si>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</si>
  <si>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</si>
  <si>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</si>
  <si>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</si>
  <si>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</si>
  <si>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</si>
  <si>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</si>
  <si>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</si>
  <si>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</si>
  <si>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</si>
  <si>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</si>
  <si>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</si>
  <si>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</si>
  <si>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</si>
  <si>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</si>
  <si>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</si>
  <si>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</si>
  <si>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</si>
  <si>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</si>
  <si>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</si>
  <si>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</si>
  <si>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</si>
  <si>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</si>
  <si>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</si>
  <si>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</si>
  <si>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</si>
  <si>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</si>
  <si>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</si>
  <si>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</si>
  <si>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</si>
  <si>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</si>
  <si>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</si>
  <si>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</si>
  <si>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</si>
  <si>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</si>
  <si>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</si>
  <si>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</si>
  <si>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</si>
  <si>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</si>
  <si>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</si>
  <si>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</si>
  <si>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</si>
  <si>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</si>
  <si>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</si>
  <si>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</si>
  <si>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</si>
  <si>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</si>
  <si>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</si>
  <si>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</si>
  <si>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</si>
  <si>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</si>
  <si>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</si>
  <si>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</si>
  <si>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</si>
  <si>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</si>
  <si>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</si>
  <si>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</si>
  <si>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</si>
  <si>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</si>
  <si>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</si>
  <si>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</si>
  <si>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</si>
  <si>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</si>
  <si>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</si>
  <si>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</si>
  <si>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</si>
  <si>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</si>
  <si>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</si>
  <si>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</si>
  <si>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</si>
  <si>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</si>
  <si>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</si>
  <si>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</si>
  <si>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</si>
  <si>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</si>
  <si>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</si>
  <si>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</si>
  <si>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</si>
  <si>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</si>
  <si>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</si>
  <si>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</si>
  <si>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</si>
  <si>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</si>
  <si>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</si>
  <si>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</si>
  <si>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</si>
  <si>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</si>
  <si>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</si>
  <si>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</si>
  <si>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</si>
  <si>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</si>
  <si>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</si>
  <si>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</si>
  <si>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</si>
  <si>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</si>
  <si>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</si>
  <si>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</si>
  <si>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</si>
  <si>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</si>
  <si>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</si>
  <si>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</si>
  <si>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</si>
  <si>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</si>
  <si>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</si>
  <si>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</si>
  <si>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</si>
  <si>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</si>
  <si>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</si>
  <si>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</si>
  <si>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</si>
  <si>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</si>
  <si>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</si>
  <si>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</si>
  <si>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</si>
  <si>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</si>
  <si>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</si>
  <si>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</si>
  <si>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</si>
  <si>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</si>
  <si>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</si>
  <si>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</si>
  <si>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</si>
  <si>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</si>
  <si>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</si>
  <si>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</si>
  <si>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</si>
  <si>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</si>
  <si>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</si>
  <si>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</si>
  <si>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</si>
  <si>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</si>
  <si>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</si>
  <si>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</si>
  <si>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</si>
  <si>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</si>
  <si>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</si>
  <si>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</si>
  <si>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</si>
  <si>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</si>
  <si>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</si>
  <si>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</si>
  <si>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</si>
  <si>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</si>
  <si>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</si>
  <si>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</si>
  <si>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</si>
  <si>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</si>
  <si>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</si>
  <si>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</si>
  <si>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</si>
  <si>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</si>
  <si>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</si>
  <si>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</si>
  <si>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</si>
  <si>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</si>
  <si>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</si>
  <si>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</si>
  <si>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</si>
  <si>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</si>
  <si>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</si>
  <si>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</si>
  <si>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</si>
  <si>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</si>
  <si>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</si>
  <si>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</si>
  <si>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</si>
  <si>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</si>
  <si>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</si>
  <si>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</si>
  <si>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</si>
  <si>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</si>
  <si>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</si>
  <si>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</si>
  <si>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</si>
  <si>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</si>
  <si>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</si>
  <si>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</si>
  <si>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</si>
  <si>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</si>
  <si>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</si>
  <si>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</si>
  <si>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</si>
  <si>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</si>
  <si>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</si>
  <si>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</si>
  <si>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</si>
  <si>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</si>
  <si>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</si>
  <si>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</si>
  <si>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</si>
  <si>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</si>
  <si>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</si>
  <si>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</si>
  <si>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</si>
  <si>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</si>
  <si>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</si>
  <si>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</si>
  <si>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</si>
  <si>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</si>
  <si>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</si>
  <si>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</si>
  <si>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</si>
  <si>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</si>
  <si>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</si>
  <si>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</si>
  <si>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</si>
  <si>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</si>
  <si>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</si>
  <si>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</si>
  <si>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</si>
  <si>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</si>
  <si>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</si>
  <si>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</si>
  <si>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</si>
  <si>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</si>
  <si>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</si>
  <si>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</si>
  <si>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</si>
  <si>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</si>
  <si>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</si>
  <si>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</si>
  <si>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</si>
  <si>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</si>
  <si>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</si>
  <si>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</si>
  <si>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</si>
  <si>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</si>
  <si>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</si>
  <si>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</si>
  <si>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</si>
  <si>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</si>
  <si>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</si>
  <si>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</si>
  <si>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</si>
  <si>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</si>
  <si>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</si>
  <si>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</si>
  <si>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</si>
  <si>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</si>
  <si>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</si>
  <si>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</si>
  <si>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</si>
  <si>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</si>
  <si>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</si>
  <si>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</si>
  <si>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</si>
  <si>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</si>
  <si>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</si>
  <si>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</si>
  <si>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</si>
  <si>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</si>
  <si>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</si>
  <si>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</si>
  <si>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</si>
  <si>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</si>
  <si>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</si>
  <si>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</si>
  <si>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</si>
  <si>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</si>
  <si>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</si>
  <si>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</si>
  <si>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</si>
  <si>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</si>
  <si>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</si>
  <si>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</si>
  <si>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</si>
  <si>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</si>
  <si>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</si>
  <si>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</si>
  <si>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</si>
  <si>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</si>
  <si>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</si>
  <si>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</si>
  <si>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</si>
  <si>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</si>
  <si>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</si>
  <si>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</si>
  <si>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</si>
  <si>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</si>
  <si>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</si>
  <si>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</si>
  <si>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</si>
  <si>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</si>
  <si>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</si>
  <si>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</si>
  <si>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</si>
  <si>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</si>
  <si>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</si>
  <si>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</si>
  <si>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</si>
  <si>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</si>
  <si>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</si>
  <si>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</si>
  <si>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</si>
  <si>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</si>
  <si>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</si>
  <si>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</si>
  <si>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</si>
  <si>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</si>
  <si>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</si>
  <si>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</si>
  <si>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</si>
  <si>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</si>
  <si>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</si>
  <si>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</si>
  <si>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</si>
  <si>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</si>
  <si>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</si>
  <si>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</si>
  <si>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</si>
  <si>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</si>
  <si>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</si>
  <si>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</si>
  <si>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</si>
  <si>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</si>
  <si>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</si>
  <si>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</si>
  <si>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</si>
  <si>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</si>
  <si>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</si>
  <si>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</si>
  <si>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</si>
  <si>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</si>
  <si>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</si>
  <si>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</si>
  <si>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</si>
  <si>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</si>
  <si>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</si>
  <si>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</si>
  <si>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</si>
  <si>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</si>
  <si>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</si>
  <si>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</si>
  <si>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</si>
  <si>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</si>
  <si>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</si>
  <si>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</si>
  <si>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</si>
  <si>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</si>
  <si>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</si>
  <si>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</si>
  <si>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</si>
  <si>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</si>
  <si>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</si>
  <si>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</si>
  <si>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</si>
  <si>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</si>
  <si>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</si>
  <si>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</si>
  <si>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</si>
  <si>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</si>
  <si>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</si>
  <si>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</si>
  <si>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</si>
  <si>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</si>
  <si>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</si>
  <si>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</si>
  <si>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</si>
  <si>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t>
  </si>
  <si>
    <t>Prestar el servicio Centros de Desarrollo Infantil-CDI-, de
conformidad con el manual operativo de la modalidad
institucional y las directrices establecidas por el ICBF, en
armonía con la política de estado para el desarrollo
integral de la primera infancia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</si>
  <si>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</si>
  <si>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 </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</si>
  <si>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</si>
  <si>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t>
  </si>
  <si>
    <t>184</t>
  </si>
  <si>
    <t>442</t>
  </si>
  <si>
    <t>436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</si>
  <si>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</si>
  <si>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</si>
  <si>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</si>
  <si>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</si>
  <si>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</si>
  <si>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</si>
  <si>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</si>
  <si>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</si>
  <si>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2021-23-10000732</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</si>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</sst>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B22" sqref="B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2694</v>
      </c>
      <c r="D15" s="35"/>
      <c r="E15" s="35"/>
      <c r="F15" s="5"/>
      <c r="G15" s="32" t="s">
        <v>1168</v>
      </c>
      <c r="H15" s="103" t="s">
        <v>220</v>
      </c>
      <c r="I15" s="32" t="s">
        <v>2624</v>
      </c>
      <c r="J15" s="108" t="s">
        <v>2626</v>
      </c>
      <c r="L15" s="221" t="s">
        <v>8</v>
      </c>
      <c r="M15" s="221"/>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9">
        <v>900136152</v>
      </c>
      <c r="C20" s="5"/>
      <c r="D20" s="73"/>
      <c r="E20" s="5"/>
      <c r="F20" s="5"/>
      <c r="G20" s="5"/>
      <c r="H20" s="240"/>
      <c r="I20" s="145" t="s">
        <v>220</v>
      </c>
      <c r="J20" s="146" t="s">
        <v>487</v>
      </c>
      <c r="K20" s="147">
        <v>9232035303</v>
      </c>
      <c r="L20" s="148">
        <v>44228</v>
      </c>
      <c r="M20" s="148">
        <v>44561</v>
      </c>
      <c r="N20" s="131">
        <f>+(M20-L20)/30</f>
        <v>11.1</v>
      </c>
      <c r="O20" s="134"/>
      <c r="U20" s="130"/>
      <c r="V20" s="105">
        <f ca="1">NOW()</f>
        <v>44194.551749999999</v>
      </c>
      <c r="W20" s="105">
        <f ca="1">NOW()</f>
        <v>44194.551749999999</v>
      </c>
    </row>
    <row r="21" spans="1:23" ht="30" customHeight="1" outlineLevel="1" x14ac:dyDescent="0.25">
      <c r="A21" s="9"/>
      <c r="B21" s="71"/>
      <c r="C21" s="5"/>
      <c r="D21" s="5"/>
      <c r="E21" s="5"/>
      <c r="F21" s="5"/>
      <c r="G21" s="5"/>
      <c r="H21" s="70"/>
      <c r="I21" s="145" t="s">
        <v>220</v>
      </c>
      <c r="J21" s="146" t="s">
        <v>489</v>
      </c>
      <c r="K21" s="147"/>
      <c r="L21" s="148">
        <v>44228</v>
      </c>
      <c r="M21" s="148">
        <v>44561</v>
      </c>
      <c r="N21" s="131">
        <f t="shared" ref="N21:N35" si="0">+(M21-L21)/30</f>
        <v>11.1</v>
      </c>
      <c r="O21" s="135"/>
    </row>
    <row r="22" spans="1:23" ht="30" customHeight="1" outlineLevel="1" x14ac:dyDescent="0.25">
      <c r="A22" s="9"/>
      <c r="B22" s="71"/>
      <c r="C22" s="5"/>
      <c r="D22" s="5"/>
      <c r="E22" s="5"/>
      <c r="F22" s="5"/>
      <c r="G22" s="5"/>
      <c r="H22" s="70"/>
      <c r="I22" s="145" t="s">
        <v>220</v>
      </c>
      <c r="J22" s="146" t="s">
        <v>504</v>
      </c>
      <c r="K22" s="147"/>
      <c r="L22" s="148">
        <v>44228</v>
      </c>
      <c r="M22" s="148">
        <v>44561</v>
      </c>
      <c r="N22" s="132">
        <f t="shared" ref="N22:N33" si="1">+(M22-L22)/30</f>
        <v>11.1</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FUNDACION PROYECTO NUEVO</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2676</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v>585</v>
      </c>
      <c r="E48" s="141">
        <v>42720</v>
      </c>
      <c r="F48" s="141">
        <v>43084</v>
      </c>
      <c r="G48" s="156">
        <f>IF(AND(E48&lt;&gt;"",F48&lt;&gt;""),((F48-E48)/30),"")</f>
        <v>12.133333333333333</v>
      </c>
      <c r="H48" s="118" t="s">
        <v>2679</v>
      </c>
      <c r="I48" s="117" t="s">
        <v>220</v>
      </c>
      <c r="J48" s="117" t="s">
        <v>487</v>
      </c>
      <c r="K48" s="119">
        <v>3063068042</v>
      </c>
      <c r="L48" s="113" t="s">
        <v>1148</v>
      </c>
      <c r="M48" s="114">
        <v>1</v>
      </c>
      <c r="N48" s="113" t="s">
        <v>27</v>
      </c>
      <c r="O48" s="113" t="s">
        <v>2695</v>
      </c>
      <c r="P48" s="78"/>
    </row>
    <row r="49" spans="1:16" s="6" customFormat="1" ht="24.75" customHeight="1" x14ac:dyDescent="0.25">
      <c r="A49" s="139">
        <v>2</v>
      </c>
      <c r="B49" s="111" t="s">
        <v>2665</v>
      </c>
      <c r="C49" s="112" t="s">
        <v>31</v>
      </c>
      <c r="D49" s="110">
        <v>406</v>
      </c>
      <c r="E49" s="141">
        <v>43081</v>
      </c>
      <c r="F49" s="141">
        <v>43404</v>
      </c>
      <c r="G49" s="156">
        <f t="shared" ref="G49:G50" si="2">IF(AND(E49&lt;&gt;"",F49&lt;&gt;""),((F49-E49)/30),"")</f>
        <v>10.766666666666667</v>
      </c>
      <c r="H49" s="173" t="s">
        <v>2680</v>
      </c>
      <c r="I49" s="117" t="s">
        <v>220</v>
      </c>
      <c r="J49" s="117" t="s">
        <v>487</v>
      </c>
      <c r="K49" s="119">
        <v>2665378395</v>
      </c>
      <c r="L49" s="113" t="s">
        <v>1148</v>
      </c>
      <c r="M49" s="114">
        <v>1</v>
      </c>
      <c r="N49" s="113" t="s">
        <v>27</v>
      </c>
      <c r="O49" s="113" t="s">
        <v>2695</v>
      </c>
      <c r="P49" s="78"/>
    </row>
    <row r="50" spans="1:16" s="6" customFormat="1" ht="24.75" customHeight="1" x14ac:dyDescent="0.25">
      <c r="A50" s="139">
        <v>3</v>
      </c>
      <c r="B50" s="111" t="s">
        <v>2665</v>
      </c>
      <c r="C50" s="112" t="s">
        <v>31</v>
      </c>
      <c r="D50" s="110">
        <v>295</v>
      </c>
      <c r="E50" s="141">
        <v>43405</v>
      </c>
      <c r="F50" s="141">
        <v>43446</v>
      </c>
      <c r="G50" s="156">
        <f t="shared" si="2"/>
        <v>1.3666666666666667</v>
      </c>
      <c r="H50" s="118" t="s">
        <v>2681</v>
      </c>
      <c r="I50" s="117" t="s">
        <v>220</v>
      </c>
      <c r="J50" s="117" t="s">
        <v>487</v>
      </c>
      <c r="K50" s="119">
        <v>283148389</v>
      </c>
      <c r="L50" s="113" t="s">
        <v>1148</v>
      </c>
      <c r="M50" s="114">
        <v>1</v>
      </c>
      <c r="N50" s="113" t="s">
        <v>27</v>
      </c>
      <c r="O50" s="113" t="s">
        <v>2695</v>
      </c>
      <c r="P50" s="78"/>
    </row>
    <row r="51" spans="1:16" s="6" customFormat="1" ht="24.75" customHeight="1" outlineLevel="1" x14ac:dyDescent="0.25">
      <c r="A51" s="139">
        <v>4</v>
      </c>
      <c r="B51" s="111" t="s">
        <v>2665</v>
      </c>
      <c r="C51" s="112" t="s">
        <v>31</v>
      </c>
      <c r="D51" s="110">
        <v>243</v>
      </c>
      <c r="E51" s="141">
        <v>43678</v>
      </c>
      <c r="F51" s="141">
        <v>43814</v>
      </c>
      <c r="G51" s="156">
        <f t="shared" ref="G51:G107" si="3">IF(AND(E51&lt;&gt;"",F51&lt;&gt;""),((F51-E51)/30),"")</f>
        <v>4.5333333333333332</v>
      </c>
      <c r="H51" s="118" t="s">
        <v>2682</v>
      </c>
      <c r="I51" s="117" t="s">
        <v>220</v>
      </c>
      <c r="J51" s="117" t="s">
        <v>487</v>
      </c>
      <c r="K51" s="115">
        <v>4493647536</v>
      </c>
      <c r="L51" s="113" t="s">
        <v>1148</v>
      </c>
      <c r="M51" s="114">
        <v>1</v>
      </c>
      <c r="N51" s="113" t="s">
        <v>27</v>
      </c>
      <c r="O51" s="113" t="s">
        <v>2695</v>
      </c>
      <c r="P51" s="78"/>
    </row>
    <row r="52" spans="1:16" s="7" customFormat="1" ht="24.75" customHeight="1" outlineLevel="1" x14ac:dyDescent="0.25">
      <c r="A52" s="140">
        <v>5</v>
      </c>
      <c r="B52" s="111" t="s">
        <v>2665</v>
      </c>
      <c r="C52" s="112" t="s">
        <v>31</v>
      </c>
      <c r="D52" s="110">
        <v>406</v>
      </c>
      <c r="E52" s="141">
        <v>43450</v>
      </c>
      <c r="F52" s="141">
        <v>43921</v>
      </c>
      <c r="G52" s="156">
        <f t="shared" si="3"/>
        <v>15.7</v>
      </c>
      <c r="H52" s="118" t="s">
        <v>2682</v>
      </c>
      <c r="I52" s="117" t="s">
        <v>220</v>
      </c>
      <c r="J52" s="117" t="s">
        <v>487</v>
      </c>
      <c r="K52" s="115">
        <v>14660311247</v>
      </c>
      <c r="L52" s="113" t="s">
        <v>1148</v>
      </c>
      <c r="M52" s="114">
        <v>1</v>
      </c>
      <c r="N52" s="113" t="s">
        <v>27</v>
      </c>
      <c r="O52" s="113" t="s">
        <v>2695</v>
      </c>
      <c r="P52" s="79"/>
    </row>
    <row r="53" spans="1:16" s="7" customFormat="1" ht="24.75" customHeight="1" outlineLevel="1" x14ac:dyDescent="0.25">
      <c r="A53" s="140">
        <v>6</v>
      </c>
      <c r="B53" s="111" t="s">
        <v>2665</v>
      </c>
      <c r="C53" s="112" t="s">
        <v>31</v>
      </c>
      <c r="D53" s="110">
        <v>120</v>
      </c>
      <c r="E53" s="141">
        <v>43483</v>
      </c>
      <c r="F53" s="141">
        <v>43738</v>
      </c>
      <c r="G53" s="156">
        <f t="shared" si="3"/>
        <v>8.5</v>
      </c>
      <c r="H53" s="118" t="s">
        <v>2678</v>
      </c>
      <c r="I53" s="117" t="s">
        <v>220</v>
      </c>
      <c r="J53" s="117" t="s">
        <v>487</v>
      </c>
      <c r="K53" s="115">
        <v>2266524921</v>
      </c>
      <c r="L53" s="113" t="s">
        <v>1148</v>
      </c>
      <c r="M53" s="114">
        <v>1</v>
      </c>
      <c r="N53" s="113" t="s">
        <v>27</v>
      </c>
      <c r="O53" s="113" t="s">
        <v>2695</v>
      </c>
      <c r="P53" s="79"/>
    </row>
    <row r="54" spans="1:16" s="7" customFormat="1" ht="24.75" customHeight="1" outlineLevel="1" x14ac:dyDescent="0.25">
      <c r="A54" s="140">
        <v>7</v>
      </c>
      <c r="B54" s="111" t="s">
        <v>2665</v>
      </c>
      <c r="C54" s="112" t="s">
        <v>31</v>
      </c>
      <c r="D54" s="110">
        <v>243</v>
      </c>
      <c r="E54" s="141">
        <v>43678</v>
      </c>
      <c r="F54" s="141">
        <v>43814</v>
      </c>
      <c r="G54" s="156">
        <f t="shared" si="3"/>
        <v>4.5333333333333332</v>
      </c>
      <c r="H54" s="118" t="s">
        <v>2682</v>
      </c>
      <c r="I54" s="117" t="s">
        <v>220</v>
      </c>
      <c r="J54" s="117" t="s">
        <v>487</v>
      </c>
      <c r="K54" s="115">
        <v>4493647536</v>
      </c>
      <c r="L54" s="113" t="s">
        <v>1148</v>
      </c>
      <c r="M54" s="114">
        <v>1</v>
      </c>
      <c r="N54" s="113" t="s">
        <v>27</v>
      </c>
      <c r="O54" s="113" t="s">
        <v>2695</v>
      </c>
      <c r="P54" s="79"/>
    </row>
    <row r="55" spans="1:16" s="7" customFormat="1" ht="24.75" customHeight="1" outlineLevel="1" x14ac:dyDescent="0.25">
      <c r="A55" s="140">
        <v>8</v>
      </c>
      <c r="B55" s="111" t="s">
        <v>2665</v>
      </c>
      <c r="C55" s="112" t="s">
        <v>31</v>
      </c>
      <c r="D55" s="110">
        <v>406</v>
      </c>
      <c r="E55" s="141">
        <v>43450</v>
      </c>
      <c r="F55" s="141">
        <v>43921</v>
      </c>
      <c r="G55" s="156">
        <f t="shared" si="3"/>
        <v>15.7</v>
      </c>
      <c r="H55" s="118" t="s">
        <v>2682</v>
      </c>
      <c r="I55" s="117" t="s">
        <v>220</v>
      </c>
      <c r="J55" s="117" t="s">
        <v>487</v>
      </c>
      <c r="K55" s="119">
        <v>14660311247</v>
      </c>
      <c r="L55" s="113" t="s">
        <v>1148</v>
      </c>
      <c r="M55" s="114">
        <v>1</v>
      </c>
      <c r="N55" s="113" t="s">
        <v>27</v>
      </c>
      <c r="O55" s="113" t="s">
        <v>2695</v>
      </c>
      <c r="P55" s="79"/>
    </row>
    <row r="56" spans="1:16" s="7" customFormat="1" ht="24.75" customHeight="1" outlineLevel="1" x14ac:dyDescent="0.25">
      <c r="A56" s="140">
        <v>9</v>
      </c>
      <c r="B56" s="111"/>
      <c r="C56" s="112"/>
      <c r="D56" s="110"/>
      <c r="E56" s="141"/>
      <c r="F56" s="141"/>
      <c r="G56" s="156" t="str">
        <f t="shared" si="3"/>
        <v/>
      </c>
      <c r="H56" s="118"/>
      <c r="I56" s="117"/>
      <c r="J56" s="117"/>
      <c r="K56" s="119"/>
      <c r="L56" s="113"/>
      <c r="M56" s="114"/>
      <c r="N56" s="113"/>
      <c r="O56" s="113"/>
      <c r="P56" s="79"/>
    </row>
    <row r="57" spans="1:16" s="7" customFormat="1" ht="24.75" customHeight="1" outlineLevel="1" x14ac:dyDescent="0.25">
      <c r="A57" s="140">
        <v>10</v>
      </c>
      <c r="B57" s="64"/>
      <c r="C57" s="65"/>
      <c r="D57" s="63"/>
      <c r="E57" s="141"/>
      <c r="F57" s="141"/>
      <c r="G57" s="156" t="str">
        <f t="shared" si="3"/>
        <v/>
      </c>
      <c r="H57" s="118"/>
      <c r="I57" s="117"/>
      <c r="J57" s="117"/>
      <c r="K57" s="119"/>
      <c r="L57" s="65"/>
      <c r="M57" s="67"/>
      <c r="N57" s="65"/>
      <c r="O57" s="65"/>
      <c r="P57" s="79"/>
    </row>
    <row r="58" spans="1:16" s="7" customFormat="1" ht="24.75" customHeight="1" outlineLevel="1" x14ac:dyDescent="0.25">
      <c r="A58" s="140">
        <v>11</v>
      </c>
      <c r="B58" s="64"/>
      <c r="C58" s="65"/>
      <c r="D58" s="63"/>
      <c r="E58" s="141"/>
      <c r="F58" s="141"/>
      <c r="G58" s="156" t="str">
        <f t="shared" si="3"/>
        <v/>
      </c>
      <c r="H58" s="118"/>
      <c r="I58" s="117"/>
      <c r="J58" s="117"/>
      <c r="K58" s="119"/>
      <c r="L58" s="65"/>
      <c r="M58" s="67"/>
      <c r="N58" s="65"/>
      <c r="O58" s="65"/>
      <c r="P58" s="79"/>
    </row>
    <row r="59" spans="1:16" s="7" customFormat="1" ht="24.75" customHeight="1" outlineLevel="1" x14ac:dyDescent="0.25">
      <c r="A59" s="140">
        <v>12</v>
      </c>
      <c r="B59" s="64"/>
      <c r="C59" s="65"/>
      <c r="D59" s="63"/>
      <c r="E59" s="141"/>
      <c r="F59" s="141"/>
      <c r="G59" s="156" t="str">
        <f t="shared" si="3"/>
        <v/>
      </c>
      <c r="H59" s="118"/>
      <c r="I59" s="117"/>
      <c r="J59" s="117"/>
      <c r="K59" s="119"/>
      <c r="L59" s="65"/>
      <c r="M59" s="67"/>
      <c r="N59" s="65"/>
      <c r="O59" s="65"/>
      <c r="P59" s="79"/>
    </row>
    <row r="60" spans="1:16" s="7" customFormat="1" ht="24.75" customHeight="1" outlineLevel="1" x14ac:dyDescent="0.25">
      <c r="A60" s="140">
        <v>13</v>
      </c>
      <c r="B60" s="64"/>
      <c r="C60" s="65"/>
      <c r="D60" s="63"/>
      <c r="E60" s="141"/>
      <c r="F60" s="141"/>
      <c r="G60" s="156" t="str">
        <f t="shared" si="3"/>
        <v/>
      </c>
      <c r="H60" s="118"/>
      <c r="I60" s="117"/>
      <c r="J60" s="117"/>
      <c r="K60" s="119"/>
      <c r="L60" s="65"/>
      <c r="M60" s="67"/>
      <c r="N60" s="65"/>
      <c r="O60" s="65"/>
      <c r="P60" s="79"/>
    </row>
    <row r="61" spans="1:16" s="7" customFormat="1" ht="24.75" customHeight="1" outlineLevel="1" x14ac:dyDescent="0.25">
      <c r="A61" s="140">
        <v>14</v>
      </c>
      <c r="B61" s="64"/>
      <c r="C61" s="65"/>
      <c r="D61" s="63"/>
      <c r="E61" s="141"/>
      <c r="F61" s="141"/>
      <c r="G61" s="156" t="str">
        <f t="shared" si="3"/>
        <v/>
      </c>
      <c r="H61" s="118"/>
      <c r="I61" s="117"/>
      <c r="J61" s="117"/>
      <c r="K61" s="119"/>
      <c r="L61" s="65"/>
      <c r="M61" s="67"/>
      <c r="N61" s="65"/>
      <c r="O61" s="65"/>
      <c r="P61" s="79"/>
    </row>
    <row r="62" spans="1:16" s="7" customFormat="1" ht="24.75" customHeight="1" outlineLevel="1" x14ac:dyDescent="0.25">
      <c r="A62" s="140">
        <v>15</v>
      </c>
      <c r="B62" s="64"/>
      <c r="C62" s="65"/>
      <c r="D62" s="63"/>
      <c r="E62" s="141"/>
      <c r="F62" s="141"/>
      <c r="G62" s="156" t="str">
        <f t="shared" si="3"/>
        <v/>
      </c>
      <c r="H62" s="118"/>
      <c r="I62" s="117"/>
      <c r="J62" s="117"/>
      <c r="K62" s="119"/>
      <c r="L62" s="65"/>
      <c r="M62" s="67"/>
      <c r="N62" s="65"/>
      <c r="O62" s="65"/>
      <c r="P62" s="79"/>
    </row>
    <row r="63" spans="1:16" s="7" customFormat="1" ht="24.75" customHeight="1" outlineLevel="1" x14ac:dyDescent="0.25">
      <c r="A63" s="140">
        <v>16</v>
      </c>
      <c r="B63" s="64"/>
      <c r="C63" s="65"/>
      <c r="D63" s="63"/>
      <c r="E63" s="141"/>
      <c r="F63" s="141"/>
      <c r="G63" s="156" t="str">
        <f t="shared" si="3"/>
        <v/>
      </c>
      <c r="H63" s="118"/>
      <c r="I63" s="117"/>
      <c r="J63" s="117"/>
      <c r="K63" s="119"/>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2683</v>
      </c>
      <c r="E114" s="141">
        <v>43883</v>
      </c>
      <c r="F114" s="141">
        <v>44165</v>
      </c>
      <c r="G114" s="156">
        <f>IF(AND(E114&lt;&gt;"",F114&lt;&gt;""),((F114-E114)/30),"")</f>
        <v>9.4</v>
      </c>
      <c r="H114" s="118" t="s">
        <v>2686</v>
      </c>
      <c r="I114" s="117" t="s">
        <v>163</v>
      </c>
      <c r="J114" s="117" t="s">
        <v>165</v>
      </c>
      <c r="K114" s="119">
        <v>972736752</v>
      </c>
      <c r="L114" s="100">
        <f>+IF(AND(K114&gt;0,O114="Ejecución"),(K114/877802)*Tabla28[[#This Row],[% participación]],IF(AND(K114&gt;0,O114&lt;&gt;"Ejecución"),"-",""))</f>
        <v>1108.1505305296639</v>
      </c>
      <c r="M114" s="120" t="s">
        <v>1148</v>
      </c>
      <c r="N114" s="169">
        <v>1</v>
      </c>
      <c r="O114" s="158" t="s">
        <v>1150</v>
      </c>
      <c r="P114" s="78"/>
    </row>
    <row r="115" spans="1:16" s="6" customFormat="1" ht="24.75" customHeight="1" x14ac:dyDescent="0.25">
      <c r="A115" s="139">
        <v>2</v>
      </c>
      <c r="B115" s="157" t="s">
        <v>2665</v>
      </c>
      <c r="C115" s="159" t="s">
        <v>31</v>
      </c>
      <c r="D115" s="63" t="s">
        <v>2677</v>
      </c>
      <c r="E115" s="141">
        <v>43892</v>
      </c>
      <c r="F115" s="141">
        <v>44165</v>
      </c>
      <c r="G115" s="156">
        <f t="shared" ref="G115:G116" si="4">IF(AND(E115&lt;&gt;"",F115&lt;&gt;""),((F115-E115)/30),"")</f>
        <v>9.1</v>
      </c>
      <c r="H115" s="64" t="s">
        <v>2687</v>
      </c>
      <c r="I115" s="63" t="s">
        <v>459</v>
      </c>
      <c r="J115" s="63" t="s">
        <v>461</v>
      </c>
      <c r="K115" s="68">
        <v>2752633358</v>
      </c>
      <c r="L115" s="100">
        <f>+IF(AND(K115&gt;0,O115="Ejecución"),(K115/877802)*Tabla28[[#This Row],[% participación]],IF(AND(K115&gt;0,O115&lt;&gt;"Ejecución"),"-",""))</f>
        <v>3135.8248876170251</v>
      </c>
      <c r="M115" s="65" t="s">
        <v>2690</v>
      </c>
      <c r="N115" s="169">
        <v>1</v>
      </c>
      <c r="O115" s="158" t="s">
        <v>1150</v>
      </c>
      <c r="P115" s="78"/>
    </row>
    <row r="116" spans="1:16" s="6" customFormat="1" ht="24.75" customHeight="1" x14ac:dyDescent="0.25">
      <c r="A116" s="139">
        <v>3</v>
      </c>
      <c r="B116" s="157" t="s">
        <v>2665</v>
      </c>
      <c r="C116" s="159" t="s">
        <v>31</v>
      </c>
      <c r="D116" s="63" t="s">
        <v>2684</v>
      </c>
      <c r="E116" s="141">
        <v>44181</v>
      </c>
      <c r="F116" s="141">
        <v>44773</v>
      </c>
      <c r="G116" s="156">
        <f t="shared" si="4"/>
        <v>19.733333333333334</v>
      </c>
      <c r="H116" s="64" t="s">
        <v>2688</v>
      </c>
      <c r="I116" s="63" t="s">
        <v>163</v>
      </c>
      <c r="J116" s="63" t="s">
        <v>165</v>
      </c>
      <c r="K116" s="68">
        <v>5691262780</v>
      </c>
      <c r="L116" s="100">
        <f>+IF(AND(K116&gt;0,O116="Ejecución"),(K116/877802)*Tabla28[[#This Row],[% participación]],IF(AND(K116&gt;0,O116&lt;&gt;"Ejecución"),"-",""))</f>
        <v>6483.5381783135608</v>
      </c>
      <c r="M116" s="65" t="s">
        <v>2690</v>
      </c>
      <c r="N116" s="169">
        <v>1</v>
      </c>
      <c r="O116" s="158" t="s">
        <v>1150</v>
      </c>
      <c r="P116" s="78"/>
    </row>
    <row r="117" spans="1:16" s="6" customFormat="1" ht="24.75" customHeight="1" outlineLevel="1" x14ac:dyDescent="0.25">
      <c r="A117" s="139">
        <v>4</v>
      </c>
      <c r="B117" s="157" t="s">
        <v>2665</v>
      </c>
      <c r="C117" s="159" t="s">
        <v>31</v>
      </c>
      <c r="D117" s="63" t="s">
        <v>2685</v>
      </c>
      <c r="E117" s="141">
        <v>44181</v>
      </c>
      <c r="F117" s="141">
        <v>44773</v>
      </c>
      <c r="G117" s="156">
        <f t="shared" ref="G117:G159" si="5">IF(AND(E117&lt;&gt;"",F117&lt;&gt;""),((F117-E117)/30),"")</f>
        <v>19.733333333333334</v>
      </c>
      <c r="H117" s="64" t="s">
        <v>2689</v>
      </c>
      <c r="I117" s="63" t="s">
        <v>163</v>
      </c>
      <c r="J117" s="63" t="s">
        <v>166</v>
      </c>
      <c r="K117" s="68">
        <v>6208455515</v>
      </c>
      <c r="L117" s="100">
        <f>+IF(AND(K117&gt;0,O117="Ejecución"),(K117/877802)*Tabla28[[#This Row],[% participación]],IF(AND(K117&gt;0,O117&lt;&gt;"Ejecución"),"-",""))</f>
        <v>7072.7288329258763</v>
      </c>
      <c r="M117" s="65" t="s">
        <v>2690</v>
      </c>
      <c r="N117" s="169">
        <v>1</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2690</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0.01</v>
      </c>
      <c r="G179" s="161">
        <f>IF(F179&gt;0,SUM(E179+F179),"")</f>
        <v>0.03</v>
      </c>
      <c r="H179" s="5"/>
      <c r="I179" s="188" t="s">
        <v>2671</v>
      </c>
      <c r="J179" s="188"/>
      <c r="K179" s="188"/>
      <c r="L179" s="188"/>
      <c r="M179" s="168"/>
      <c r="O179" s="8"/>
      <c r="Q179" s="19"/>
      <c r="R179" s="155" t="str">
        <f>IF(M179&gt;0,SUM(L179+M179),"")</f>
        <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276961059.08999997</v>
      </c>
      <c r="F185" s="92"/>
      <c r="G185" s="93"/>
      <c r="H185" s="88"/>
      <c r="I185" s="90" t="s">
        <v>2627</v>
      </c>
      <c r="J185" s="162">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1">
        <v>41936</v>
      </c>
      <c r="D193" s="5"/>
      <c r="E193" s="122">
        <v>1649</v>
      </c>
      <c r="F193" s="5"/>
      <c r="G193" s="5"/>
      <c r="H193" s="143" t="s">
        <v>2691</v>
      </c>
      <c r="J193" s="5"/>
      <c r="K193" s="123">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2692</v>
      </c>
      <c r="J211" s="27" t="s">
        <v>2622</v>
      </c>
      <c r="K211" s="144" t="s">
        <v>2692</v>
      </c>
      <c r="L211" s="21"/>
      <c r="M211" s="21"/>
      <c r="N211" s="21"/>
      <c r="O211" s="8"/>
    </row>
    <row r="212" spans="1:15" x14ac:dyDescent="0.25">
      <c r="A212" s="9"/>
      <c r="B212" s="27" t="s">
        <v>2619</v>
      </c>
      <c r="C212" s="143" t="s">
        <v>2691</v>
      </c>
      <c r="D212" s="21"/>
      <c r="G212" s="27" t="s">
        <v>2621</v>
      </c>
      <c r="H212" s="144">
        <v>353523404</v>
      </c>
      <c r="J212" s="27" t="s">
        <v>2623</v>
      </c>
      <c r="K212" s="143"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2020-11-20T15:12:35Z</cp:lastPrinted>
  <dcterms:created xsi:type="dcterms:W3CDTF">2020-10-14T21:57:42Z</dcterms:created>
  <dcterms:modified xsi:type="dcterms:W3CDTF">2020-12-29T18:15:45Z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