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<sst xmlns="http://schemas.openxmlformats.org/spreadsheetml/2006/main" count="3604" uniqueCount="2769">
  <si>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</si>
  <si>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</si>
  <si>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</si>
  <si>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</si>
  <si>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</si>
  <si>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</si>
  <si>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</si>
  <si>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</si>
  <si>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</si>
  <si>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</si>
  <si>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</si>
  <si>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</si>
  <si>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</si>
  <si>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</si>
  <si>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</si>
  <si>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</si>
  <si>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</si>
  <si>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</si>
  <si>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</si>
  <si>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</si>
  <si>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</si>
  <si>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</si>
  <si>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</si>
  <si>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</si>
  <si>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</si>
  <si>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</si>
  <si>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</si>
  <si>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</si>
  <si>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</si>
  <si>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</si>
  <si>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</si>
  <si>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</si>
  <si>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</si>
  <si>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</si>
  <si>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</si>
  <si>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</si>
  <si>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</si>
  <si>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</si>
  <si>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</si>
  <si>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</si>
  <si>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</si>
  <si>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</si>
  <si>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</si>
  <si>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</si>
  <si>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</si>
  <si>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</si>
  <si>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</si>
  <si>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</si>
  <si>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</si>
  <si>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</si>
  <si>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</si>
  <si>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</si>
  <si>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</si>
  <si>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</si>
  <si>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</si>
  <si>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</si>
  <si>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</si>
  <si>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</si>
  <si>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</si>
  <si>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</si>
  <si>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</si>
  <si>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</si>
  <si>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</si>
  <si>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</si>
  <si>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</si>
  <si>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</si>
  <si>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</si>
  <si>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</si>
  <si>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</si>
  <si>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</si>
  <si>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</si>
  <si>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</si>
  <si>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</si>
  <si>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</si>
  <si>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</si>
  <si>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</si>
  <si>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</si>
  <si>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</si>
  <si>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</si>
  <si>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</si>
  <si>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</si>
  <si>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</si>
  <si>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</si>
  <si>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</si>
  <si>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</si>
  <si>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</si>
  <si>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</si>
  <si>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</si>
  <si>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</si>
  <si>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</si>
  <si>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</si>
  <si>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</si>
  <si>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</si>
  <si>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</si>
  <si>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</si>
  <si>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</si>
  <si>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</si>
  <si>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</si>
  <si>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</si>
  <si>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</si>
  <si>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</si>
  <si>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</si>
  <si>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</si>
  <si>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</si>
  <si>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</si>
  <si>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</si>
  <si>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</si>
  <si>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</si>
  <si>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</si>
  <si>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</si>
  <si>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</si>
  <si>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</si>
  <si>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</si>
  <si>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</si>
  <si>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</si>
  <si>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</si>
  <si>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</si>
  <si>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</si>
  <si>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</si>
  <si>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</si>
  <si>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</si>
  <si>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</si>
  <si>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</si>
  <si>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</si>
  <si>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</si>
  <si>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</si>
  <si>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</si>
  <si>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</si>
  <si>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</si>
  <si>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</si>
  <si>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</si>
  <si>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</si>
  <si>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</si>
  <si>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</si>
  <si>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</si>
  <si>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</si>
  <si>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</si>
  <si>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</si>
  <si>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</si>
  <si>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</si>
  <si>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</si>
  <si>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</si>
  <si>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</si>
  <si>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</si>
  <si>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</si>
  <si>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</si>
  <si>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</si>
  <si>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</si>
  <si>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</si>
  <si>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</si>
  <si>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</si>
  <si>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</si>
  <si>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</si>
  <si>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</si>
  <si>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</si>
  <si>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</si>
  <si>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</si>
  <si>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</si>
  <si>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</si>
  <si>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</si>
  <si>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</si>
  <si>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</si>
  <si>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</si>
  <si>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</si>
  <si>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</si>
  <si>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</si>
  <si>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</si>
  <si>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</si>
  <si>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</si>
  <si>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</si>
  <si>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</si>
  <si>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</si>
  <si>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</si>
  <si>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</si>
  <si>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</si>
  <si>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</si>
  <si>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</si>
  <si>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</si>
  <si>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</si>
  <si>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</si>
  <si>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</si>
  <si>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</si>
  <si>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</si>
  <si>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</si>
  <si>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</si>
  <si>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</si>
  <si>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</si>
  <si>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</si>
  <si>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</si>
  <si>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</si>
  <si>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</si>
  <si>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</si>
  <si>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</si>
  <si>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</si>
  <si>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</si>
  <si>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</si>
  <si>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</si>
  <si>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</si>
  <si>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</si>
  <si>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</si>
  <si>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</si>
  <si>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</si>
  <si>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</si>
  <si>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</si>
  <si>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</si>
  <si>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</si>
  <si>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</si>
  <si>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</si>
  <si>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</si>
  <si>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</si>
  <si>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</si>
  <si>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</si>
  <si>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</si>
  <si>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</si>
  <si>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</si>
  <si>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</si>
  <si>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</si>
  <si>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</si>
  <si>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</si>
  <si>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</si>
  <si>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</si>
  <si>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</si>
  <si>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</si>
  <si>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</si>
  <si>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</si>
  <si>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</si>
  <si>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</si>
  <si>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</si>
  <si>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</si>
  <si>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</si>
  <si>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</si>
  <si>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</si>
  <si>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</si>
  <si>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</si>
  <si>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</si>
  <si>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</si>
  <si>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</si>
  <si>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</si>
  <si>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</si>
  <si>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</si>
  <si>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</si>
  <si>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</si>
  <si>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</si>
  <si>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</si>
  <si>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</si>
  <si>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</si>
  <si>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</si>
  <si>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</si>
  <si>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</si>
  <si>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</si>
  <si>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</si>
  <si>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</si>
  <si>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</si>
  <si>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</si>
  <si>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</si>
  <si>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</si>
  <si>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</si>
  <si>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</si>
  <si>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</si>
  <si>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</si>
  <si>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</si>
  <si>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</si>
  <si>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</si>
  <si>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</si>
  <si>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</si>
  <si>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</si>
  <si>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</si>
  <si>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</si>
  <si>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</si>
  <si>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</si>
  <si>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</si>
  <si>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</si>
  <si>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</si>
  <si>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</si>
  <si>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</si>
  <si>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</si>
  <si>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</si>
  <si>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</si>
  <si>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</si>
  <si>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</si>
  <si>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</si>
  <si>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</si>
  <si>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</si>
  <si>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</si>
  <si>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</si>
  <si>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</si>
  <si>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</si>
  <si>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</si>
  <si>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</si>
  <si>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</si>
  <si>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</si>
  <si>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</si>
  <si>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</si>
  <si>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</si>
  <si>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</si>
  <si>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</si>
  <si>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</si>
  <si>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</si>
  <si>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</si>
  <si>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</si>
  <si>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</si>
  <si>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</si>
  <si>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</si>
  <si>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</si>
  <si>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</si>
  <si>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</si>
  <si>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</si>
  <si>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</si>
  <si>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</si>
  <si>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</si>
  <si>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</si>
  <si>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</si>
  <si>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</si>
  <si>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</si>
  <si>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</si>
  <si>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</si>
  <si>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</si>
  <si>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</si>
  <si>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</si>
  <si>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</si>
  <si>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</si>
  <si>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</si>
  <si>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</si>
  <si>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</si>
  <si>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</si>
  <si>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</si>
  <si>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</si>
  <si>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</si>
  <si>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</si>
  <si>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</si>
  <si>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</si>
  <si>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</si>
  <si>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</si>
  <si>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</si>
  <si>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</si>
  <si>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</si>
  <si>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</si>
  <si>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</si>
  <si>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</si>
  <si>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</si>
  <si>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</si>
  <si>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</si>
  <si>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</si>
  <si>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</si>
  <si>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</si>
  <si>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</si>
  <si>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</si>
  <si>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</si>
  <si>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</si>
  <si>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</si>
  <si>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</si>
  <si>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</si>
  <si>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</si>
  <si>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</si>
  <si>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</si>
  <si>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</si>
  <si>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</si>
  <si>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</si>
  <si>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</si>
  <si>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</si>
  <si>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</si>
  <si>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</si>
  <si>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</si>
  <si>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</si>
  <si>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</si>
  <si>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</si>
  <si>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</si>
  <si>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</si>
  <si>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</si>
  <si>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</si>
  <si>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</si>
  <si>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</si>
  <si>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</si>
  <si>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</si>
  <si>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</si>
  <si>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</si>
  <si>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</si>
  <si>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</si>
  <si>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</si>
  <si>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</si>
  <si>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</si>
  <si>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</si>
  <si>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</si>
  <si>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</si>
  <si>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</si>
  <si>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</si>
  <si>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</si>
  <si>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</si>
  <si>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</si>
  <si>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</si>
  <si>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</si>
  <si>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</si>
  <si>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</si>
  <si>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</si>
  <si>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</si>
  <si>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</si>
  <si>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</si>
  <si>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</si>
  <si>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</si>
  <si>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</si>
  <si>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</si>
  <si>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</si>
  <si>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</si>
  <si>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</si>
  <si>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</si>
  <si>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</si>
  <si>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</si>
  <si>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</si>
  <si>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</si>
  <si>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</si>
  <si>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</si>
  <si>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</si>
  <si>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</si>
  <si>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</si>
  <si>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</si>
  <si>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</si>
  <si>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</si>
  <si>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</si>
  <si>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</si>
  <si>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</si>
  <si>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</si>
  <si>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</si>
  <si>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</si>
  <si>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</si>
  <si>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</si>
  <si>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</si>
  <si>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</si>
  <si>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</si>
  <si>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</si>
  <si>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</si>
  <si>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</si>
  <si>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</si>
  <si>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</si>
  <si>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</si>
  <si>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</si>
  <si>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</si>
  <si>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</si>
  <si>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</si>
  <si>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</si>
  <si>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</si>
  <si>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</si>
  <si>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</si>
  <si>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</si>
  <si>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</si>
  <si>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</si>
  <si>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</si>
  <si>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</si>
  <si>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</si>
  <si>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</si>
  <si>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</si>
  <si>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</si>
  <si>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</si>
  <si>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</si>
  <si>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</si>
  <si>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</si>
  <si>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</si>
  <si>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</si>
  <si>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</si>
  <si>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</si>
  <si>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</si>
  <si>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</si>
  <si>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</si>
  <si>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</si>
  <si>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</si>
  <si>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</si>
  <si>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</si>
  <si>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</si>
  <si>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</si>
  <si>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</si>
  <si>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</si>
  <si>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</si>
  <si>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</si>
  <si>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</si>
  <si>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</si>
  <si>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</si>
  <si>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</si>
  <si>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</si>
  <si>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</si>
  <si>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</si>
  <si>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</si>
  <si>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</si>
  <si>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</si>
  <si>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</si>
  <si>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</si>
  <si>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</si>
  <si>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</si>
  <si>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</si>
  <si>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</si>
  <si>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</si>
  <si>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</si>
  <si>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</si>
  <si>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</si>
  <si>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</si>
  <si>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</si>
  <si>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</si>
  <si>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</si>
  <si>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</si>
  <si>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</si>
  <si>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</si>
  <si>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</si>
  <si>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</si>
  <si>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</si>
  <si>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</si>
  <si>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</si>
  <si>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</si>
  <si>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</si>
  <si>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</si>
  <si>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</si>
  <si>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</si>
  <si>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</si>
  <si>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</si>
  <si>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</si>
  <si>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</si>
  <si>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</si>
  <si>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</si>
  <si>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</si>
  <si>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</si>
  <si>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</si>
  <si>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</si>
  <si>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</si>
  <si>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</si>
  <si>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</si>
  <si>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</si>
  <si>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</si>
  <si>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</si>
  <si>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</si>
  <si>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</si>
  <si>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</si>
  <si>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</si>
  <si>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</si>
  <si>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</si>
  <si>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</si>
  <si>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</si>
  <si>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</si>
  <si>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</si>
  <si>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</si>
  <si>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</si>
  <si>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</si>
  <si>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</si>
  <si>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</si>
  <si>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</si>
  <si>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</si>
  <si>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</si>
  <si>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</si>
  <si>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</si>
  <si>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</si>
  <si>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</si>
  <si>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</si>
  <si>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</si>
  <si>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</si>
  <si>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</si>
  <si>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</si>
  <si>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</si>
  <si>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</si>
  <si>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</si>
  <si>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</si>
  <si>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</si>
  <si>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</si>
  <si>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</si>
  <si>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</si>
  <si>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</si>
  <si>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</si>
  <si>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</si>
  <si>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</si>
  <si>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</si>
  <si>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</si>
  <si>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</si>
  <si>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</si>
  <si>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</si>
  <si>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</si>
  <si>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</si>
  <si>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</si>
  <si>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</si>
  <si>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</si>
  <si>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</si>
  <si>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</si>
  <si>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</si>
  <si>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</si>
  <si>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</si>
  <si>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</si>
  <si>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</si>
  <si>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</si>
  <si>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</si>
  <si>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</si>
  <si>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</si>
  <si>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</si>
  <si>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</si>
  <si>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</si>
  <si>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</si>
  <si>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</si>
  <si>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</si>
  <si>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</si>
  <si>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</si>
  <si>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</si>
  <si>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</si>
  <si>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</si>
  <si>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</si>
  <si>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</si>
  <si>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</si>
  <si>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</si>
  <si>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</si>
  <si>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</si>
  <si>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</si>
  <si>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</si>
  <si>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</si>
  <si>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</si>
  <si>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</si>
  <si>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</si>
  <si>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</si>
  <si>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</si>
  <si>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</si>
  <si>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</si>
  <si>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</si>
  <si>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</si>
  <si>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</si>
  <si>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</si>
  <si>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</si>
  <si>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</si>
  <si>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</si>
  <si>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</si>
  <si>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</si>
  <si>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</si>
  <si>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</si>
  <si>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</si>
  <si>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</si>
  <si>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</si>
  <si>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</si>
  <si>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</si>
  <si>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</si>
  <si>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</si>
  <si>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</si>
  <si>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</si>
  <si>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</si>
  <si>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</si>
  <si>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</si>
  <si>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</si>
  <si>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</si>
  <si>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</si>
  <si>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</si>
  <si>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</si>
  <si>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</si>
  <si>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</si>
  <si>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</si>
  <si>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</si>
  <si>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</si>
  <si>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</si>
  <si>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</si>
  <si>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</si>
  <si>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</si>
  <si>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</si>
  <si>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</si>
  <si>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</si>
  <si>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</si>
  <si>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</si>
  <si>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</si>
  <si>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</si>
  <si>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</si>
  <si>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</si>
  <si>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</si>
  <si>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</si>
  <si>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</si>
  <si>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</si>
  <si>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</si>
  <si>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</si>
  <si>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</si>
  <si>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</si>
  <si>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</si>
  <si>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</si>
  <si>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</si>
  <si>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</si>
  <si>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</si>
  <si>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</si>
  <si>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</si>
  <si>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</si>
  <si>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</si>
  <si>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</si>
  <si>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</si>
  <si>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</si>
  <si>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</si>
  <si>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</si>
  <si>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</si>
  <si>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</si>
  <si>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</si>
  <si>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</si>
  <si>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</si>
  <si>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</si>
  <si>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</si>
  <si>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</si>
  <si>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</si>
  <si>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</si>
  <si>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</si>
  <si>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</si>
  <si>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</si>
  <si>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</si>
  <si>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</si>
  <si>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</si>
  <si>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</si>
  <si>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</si>
  <si>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</si>
  <si>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</si>
  <si>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</si>
  <si>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</si>
  <si>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</si>
  <si>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</si>
  <si>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</si>
  <si>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</si>
  <si>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</si>
  <si>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</si>
  <si>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</si>
  <si>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</si>
  <si>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</si>
  <si>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</si>
  <si>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</si>
  <si>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</si>
  <si>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</si>
  <si>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</si>
  <si>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</si>
  <si>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</si>
  <si>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</si>
  <si>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</si>
  <si>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</si>
  <si>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</si>
  <si>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</si>
  <si>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</si>
  <si>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</si>
  <si>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</si>
  <si>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</si>
  <si>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</si>
  <si>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</si>
  <si>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</si>
  <si>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</si>
  <si>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</si>
  <si>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</si>
  <si>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</si>
  <si>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</si>
  <si>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</si>
  <si>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</si>
  <si>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</si>
  <si>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</si>
  <si>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</si>
  <si>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</si>
  <si>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</si>
  <si>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</si>
  <si>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</si>
  <si>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</si>
  <si>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</si>
  <si>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</si>
  <si>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</si>
  <si>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</si>
  <si>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</si>
  <si>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</si>
  <si>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</si>
  <si>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</si>
  <si>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</si>
  <si>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</si>
  <si>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</si>
  <si>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</si>
  <si>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</si>
  <si>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</si>
  <si>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</si>
  <si>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</si>
  <si>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</si>
  <si>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</si>
  <si>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</si>
  <si>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</si>
  <si>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</si>
  <si>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</si>
  <si>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</si>
  <si>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</si>
  <si>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</si>
  <si>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</si>
  <si>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</si>
  <si>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</si>
  <si>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</si>
  <si>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</si>
  <si>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</si>
  <si>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</si>
  <si>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</si>
  <si>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</si>
  <si>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</si>
  <si>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</si>
  <si>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</si>
  <si>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</si>
  <si>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</si>
  <si>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</si>
  <si>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</si>
  <si>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</si>
  <si>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</si>
  <si>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</si>
  <si>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</si>
  <si>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</si>
  <si>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</si>
  <si>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</si>
  <si>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</si>
  <si>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</si>
  <si>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</si>
  <si>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</si>
  <si>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</si>
  <si>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</si>
  <si>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</si>
  <si>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</si>
  <si>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</si>
  <si>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</si>
  <si>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</si>
  <si>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</si>
  <si>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</si>
  <si>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</si>
  <si>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</si>
  <si>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</si>
  <si>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</si>
  <si>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</si>
  <si>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</si>
  <si>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</si>
  <si>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</si>
  <si>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</si>
  <si>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</si>
  <si>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</si>
  <si>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</si>
  <si>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</si>
  <si>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</si>
  <si>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</si>
  <si>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</si>
  <si>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</si>
  <si>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</si>
  <si>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</si>
  <si>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</si>
  <si>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</si>
  <si>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</si>
  <si>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</si>
  <si>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</si>
  <si>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</si>
  <si>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</si>
  <si>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</si>
  <si>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</si>
  <si>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</si>
  <si>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</si>
  <si>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</si>
  <si>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</si>
  <si>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</si>
  <si>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</si>
  <si>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</si>
  <si>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</si>
  <si>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</si>
  <si>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</si>
  <si>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</si>
  <si>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</si>
  <si>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</si>
  <si>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</si>
  <si>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</si>
  <si>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</si>
  <si>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</si>
  <si>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</si>
  <si>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</si>
  <si>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</si>
  <si>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</si>
  <si>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</si>
  <si>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</si>
  <si>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</si>
  <si>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</si>
  <si>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</si>
  <si>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</si>
  <si>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</si>
  <si>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</si>
  <si>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</si>
  <si>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</si>
  <si>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</si>
  <si>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</si>
  <si>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</si>
  <si>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</si>
  <si>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</si>
  <si>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</si>
  <si>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</si>
  <si>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</si>
  <si>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</si>
  <si>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</si>
  <si>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</si>
  <si>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</si>
  <si>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</si>
  <si>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</si>
  <si>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</si>
  <si>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</si>
  <si>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</si>
  <si>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</si>
  <si>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</si>
  <si>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</si>
  <si>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</si>
  <si>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</si>
  <si>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</si>
  <si>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</si>
  <si>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</si>
  <si>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</si>
  <si>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</si>
  <si>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</si>
  <si>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</si>
  <si>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</si>
  <si>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</si>
  <si>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</si>
  <si>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</si>
  <si>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</si>
  <si>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</si>
  <si>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</si>
  <si>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</si>
  <si>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</si>
  <si>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</si>
  <si>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</si>
  <si>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</si>
  <si>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</si>
  <si>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</si>
  <si>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</si>
  <si>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</si>
  <si>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</si>
  <si>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</si>
  <si>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</si>
  <si>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</si>
  <si>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</si>
  <si>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</si>
  <si>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</si>
  <si>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</si>
  <si>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</si>
  <si>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</si>
  <si>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</si>
  <si>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</si>
  <si>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</si>
  <si>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</si>
  <si>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</si>
  <si>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</si>
  <si>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</si>
  <si>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</si>
  <si>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</si>
  <si>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</si>
  <si>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</si>
  <si>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</si>
  <si>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</si>
  <si>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</si>
  <si>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</si>
  <si>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</si>
  <si>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</si>
  <si>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</si>
  <si>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</si>
  <si>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</si>
  <si>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</si>
  <si>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</si>
  <si>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</si>
  <si>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</si>
  <si>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</si>
  <si>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</si>
  <si>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</si>
  <si>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</si>
  <si>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</si>
  <si>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</si>
  <si>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</si>
  <si>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</si>
  <si>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</si>
  <si>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</si>
  <si>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</si>
  <si>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</si>
  <si>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</si>
  <si>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</si>
  <si>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</si>
  <si>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</si>
  <si>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</si>
  <si>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</si>
  <si>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</si>
  <si>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</si>
  <si>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</si>
  <si>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</si>
  <si>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</si>
  <si>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</si>
  <si>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</si>
  <si>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</si>
  <si>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</si>
  <si>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</si>
  <si>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</si>
  <si>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</si>
  <si>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</si>
  <si>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</si>
  <si>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</si>
  <si>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</si>
  <si>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</si>
  <si>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</si>
  <si>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</si>
  <si>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</si>
  <si>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</si>
  <si>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</si>
  <si>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</si>
  <si>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</si>
  <si>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</si>
  <si>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</si>
  <si>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</si>
  <si>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</si>
  <si>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</si>
  <si>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</si>
  <si>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</si>
  <si>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</si>
  <si>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</si>
  <si>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</si>
  <si>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</si>
  <si>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</si>
  <si>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</si>
  <si>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</si>
  <si>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</si>
  <si>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</si>
  <si>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</si>
  <si>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</si>
  <si>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</si>
  <si>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</si>
  <si>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</si>
  <si>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</si>
  <si>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</si>
  <si>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</si>
  <si>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</si>
  <si>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</si>
  <si>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</si>
  <si>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</si>
  <si>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</si>
  <si>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</si>
  <si>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</si>
  <si>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</si>
  <si>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</si>
  <si>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</si>
  <si>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</si>
  <si>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</si>
  <si>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</si>
  <si>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</si>
  <si>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</si>
  <si>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</si>
  <si>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</si>
  <si>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</si>
  <si>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</si>
  <si>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</si>
  <si>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</si>
  <si>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</si>
  <si>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</si>
  <si>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</si>
  <si>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</si>
  <si>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</si>
  <si>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</si>
  <si>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</si>
  <si>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</si>
  <si>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</si>
  <si>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</si>
  <si>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</si>
  <si>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</si>
  <si>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</si>
  <si>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</si>
  <si>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</si>
  <si>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</si>
  <si>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</si>
  <si>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</si>
  <si>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</si>
  <si>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</si>
  <si>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</si>
  <si>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</si>
  <si>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</si>
  <si>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</si>
  <si>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</si>
  <si>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</si>
  <si>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</si>
  <si>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</si>
  <si>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</si>
  <si>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</si>
  <si>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</si>
  <si>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</si>
  <si>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</si>
  <si>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</si>
  <si>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</si>
  <si>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</si>
  <si>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</si>
  <si>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</si>
  <si>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</si>
  <si>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</si>
  <si>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</si>
  <si>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</si>
  <si>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</si>
  <si>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</si>
  <si>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</si>
  <si>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</si>
  <si>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</si>
  <si>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</si>
  <si>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</si>
  <si>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</si>
  <si>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</si>
  <si>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</si>
  <si>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</si>
  <si>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</si>
  <si>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</si>
  <si>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</si>
  <si>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</si>
  <si>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</si>
  <si>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</si>
  <si>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</si>
  <si>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</si>
  <si>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</si>
  <si>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</si>
  <si>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</si>
  <si>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</si>
  <si>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</si>
  <si>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</si>
  <si>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</si>
  <si>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</si>
  <si>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</si>
  <si>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</si>
  <si>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</si>
  <si>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</si>
  <si>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</si>
  <si>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</si>
  <si>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</si>
  <si>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</si>
  <si>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</si>
  <si>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</si>
  <si>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</si>
  <si>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</si>
  <si>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</si>
  <si>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</si>
  <si>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</si>
  <si>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</si>
  <si>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</si>
  <si>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</si>
  <si>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</si>
  <si>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</si>
  <si>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</si>
  <si>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</si>
  <si>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</si>
  <si>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</si>
  <si>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</si>
  <si>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</si>
  <si>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</si>
  <si>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</si>
  <si>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</si>
  <si>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</si>
  <si>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</si>
  <si>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</si>
  <si>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</si>
  <si>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</si>
  <si>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</si>
  <si>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</si>
  <si>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</si>
  <si>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</si>
  <si>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</si>
  <si>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</si>
  <si>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</si>
  <si>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</si>
  <si>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</si>
  <si>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</si>
  <si>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</si>
  <si>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</si>
  <si>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</si>
  <si>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</si>
  <si>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</si>
  <si>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</si>
  <si>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</si>
  <si>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</si>
  <si>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</si>
  <si>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</si>
  <si>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</si>
  <si>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</si>
  <si>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</si>
  <si>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</si>
  <si>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</si>
  <si>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</si>
  <si>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</si>
  <si>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</si>
  <si>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</si>
  <si>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</si>
  <si>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</si>
  <si>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</si>
  <si>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</si>
  <si>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</si>
  <si>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</si>
  <si>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</si>
  <si>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</si>
  <si>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</si>
  <si>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</si>
  <si>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</si>
  <si>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</si>
  <si>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</si>
  <si>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</si>
  <si>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</si>
  <si>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</si>
  <si>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</si>
  <si>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</si>
  <si>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</si>
  <si>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</si>
  <si>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</si>
  <si>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</si>
  <si>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</si>
  <si>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</si>
  <si>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</si>
  <si>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</si>
  <si>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</si>
  <si>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</si>
  <si>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</si>
  <si>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</si>
  <si>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</si>
  <si>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</si>
  <si>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</si>
  <si>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</si>
  <si>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</si>
  <si>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</si>
  <si>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</si>
  <si>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</si>
  <si>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</si>
  <si>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</si>
  <si>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</si>
  <si>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</si>
  <si>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</si>
  <si>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</si>
  <si>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</si>
  <si>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</si>
  <si>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</si>
  <si>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</si>
  <si>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</si>
  <si>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</si>
  <si>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</si>
  <si>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</si>
  <si>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</si>
  <si>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</si>
  <si>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</si>
  <si>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</si>
  <si>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</si>
  <si>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</si>
  <si>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</si>
  <si>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</si>
  <si>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</si>
  <si>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</si>
  <si>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</si>
  <si>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</si>
  <si>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</si>
  <si>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</si>
  <si>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</si>
  <si>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</si>
  <si>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</si>
  <si>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</si>
  <si>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</si>
  <si>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</si>
  <si>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</si>
  <si>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</si>
  <si>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</si>
  <si>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</si>
  <si>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</si>
  <si>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</si>
  <si>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</si>
  <si>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</si>
  <si>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</si>
  <si>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</si>
  <si>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</si>
  <si>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</si>
  <si>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</si>
  <si>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</si>
  <si>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</si>
  <si>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</si>
  <si>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</si>
  <si>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</si>
  <si>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</si>
  <si>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</si>
  <si>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</si>
  <si>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</si>
  <si>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</si>
  <si>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</si>
  <si>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</si>
  <si>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</si>
  <si>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</si>
  <si>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</si>
  <si>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</si>
  <si>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</si>
  <si>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</si>
  <si>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</si>
  <si>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</si>
  <si>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</si>
  <si>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</si>
  <si>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</si>
  <si>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</si>
  <si>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</si>
  <si>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</si>
  <si>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</si>
  <si>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</si>
  <si>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</si>
  <si>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</si>
  <si>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</si>
  <si>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</si>
  <si>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</si>
  <si>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</si>
  <si>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</si>
  <si>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</si>
  <si>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</si>
  <si>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</si>
  <si>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</si>
  <si>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</si>
  <si>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</si>
  <si>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</si>
  <si>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</si>
  <si>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</si>
  <si>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</si>
  <si>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</si>
  <si>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</si>
  <si>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</si>
  <si>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</si>
  <si>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</si>
  <si>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</si>
  <si>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</si>
  <si>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</si>
  <si>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</si>
  <si>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</si>
  <si>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</si>
  <si>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</si>
  <si>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</si>
  <si>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</si>
  <si>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</si>
  <si>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</si>
  <si>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</si>
  <si>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</si>
  <si>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</si>
  <si>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</si>
  <si>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</si>
  <si>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</si>
  <si>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</si>
  <si>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</si>
  <si>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</si>
  <si>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</si>
  <si>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</si>
  <si>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</si>
  <si>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</si>
  <si>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</si>
  <si>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</si>
  <si>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</si>
  <si>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</si>
  <si>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</si>
  <si>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</si>
  <si>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</si>
  <si>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</si>
  <si>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</si>
  <si>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</si>
  <si>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</si>
  <si>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</si>
  <si>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</si>
  <si>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</si>
  <si>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</si>
  <si>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</si>
  <si>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</si>
  <si>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</si>
  <si>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</si>
  <si>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</si>
  <si>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</si>
  <si>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</si>
  <si>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</si>
  <si>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</si>
  <si>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</si>
  <si>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</si>
  <si>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</si>
  <si>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</si>
  <si>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</si>
  <si>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</si>
  <si>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</si>
  <si>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</si>
  <si>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</si>
  <si>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</si>
  <si>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</si>
  <si>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</si>
  <si>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</si>
  <si>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</si>
  <si>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</si>
  <si>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</si>
  <si>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</si>
  <si>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</si>
  <si>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</si>
  <si>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</si>
  <si>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</si>
  <si>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</si>
  <si>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</si>
  <si>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</si>
  <si>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</si>
  <si>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</si>
  <si>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</si>
  <si>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</si>
  <si>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</si>
  <si>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</si>
  <si>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</si>
  <si>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</si>
  <si>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</si>
  <si>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</si>
  <si>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</si>
  <si>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</si>
  <si>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</si>
  <si>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</si>
  <si>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</si>
  <si>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</si>
  <si>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</si>
  <si>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</si>
  <si>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</si>
  <si>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</si>
  <si>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</si>
  <si>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</si>
  <si>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</si>
  <si>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</si>
  <si>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</si>
  <si>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</si>
  <si>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</si>
  <si>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</si>
  <si>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</si>
  <si>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</si>
  <si>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</si>
  <si>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</si>
  <si>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</si>
  <si>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</si>
  <si>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</si>
  <si>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</si>
  <si>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</si>
  <si>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</si>
  <si>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</si>
  <si>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</si>
  <si>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</si>
  <si>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</si>
  <si>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</si>
  <si>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</si>
  <si>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</si>
  <si>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</si>
  <si>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</si>
  <si>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</si>
  <si>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</si>
  <si>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</si>
  <si>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</si>
  <si>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</si>
  <si>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</si>
  <si>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</si>
  <si>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</si>
  <si>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</si>
  <si>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</si>
  <si>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</si>
  <si>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</si>
  <si>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</si>
  <si>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</si>
  <si>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</si>
  <si>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</si>
  <si>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</si>
  <si>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</si>
  <si>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</si>
  <si>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</si>
  <si>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</si>
  <si>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</si>
  <si>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</si>
  <si>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</si>
  <si>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</si>
  <si>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</si>
  <si>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</si>
  <si>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</si>
  <si>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</si>
  <si>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</si>
  <si>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</si>
  <si>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</si>
  <si>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</si>
  <si>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</si>
  <si>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</si>
  <si>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</si>
  <si>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</si>
  <si>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</si>
  <si>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</si>
  <si>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</si>
  <si>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</si>
  <si>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</si>
  <si>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</si>
  <si>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</si>
  <si>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</si>
  <si>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</si>
  <si>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</si>
  <si>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</si>
  <si>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</si>
  <si>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</si>
  <si>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</si>
  <si>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</si>
  <si>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</si>
  <si>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</si>
  <si>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</si>
  <si>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</si>
  <si>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</si>
  <si>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</si>
  <si>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</si>
  <si>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</si>
  <si>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</si>
  <si>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</si>
  <si>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</si>
  <si>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</si>
  <si>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</si>
  <si>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</si>
  <si>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</si>
  <si>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</si>
  <si>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</si>
  <si>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</si>
  <si>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</si>
  <si>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</si>
  <si>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</si>
  <si>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</si>
  <si>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</si>
  <si>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</si>
  <si>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</si>
  <si>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</si>
  <si>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</si>
  <si>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</si>
  <si>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</si>
  <si>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</si>
  <si>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</si>
  <si>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</si>
  <si>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</si>
  <si>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</si>
  <si>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</si>
  <si>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</si>
  <si>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</si>
  <si>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</si>
  <si>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</si>
  <si>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</si>
  <si>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</si>
  <si>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</si>
  <si>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</si>
  <si>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</si>
  <si>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</si>
  <si>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</si>
  <si>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</si>
  <si>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</si>
  <si>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</si>
  <si>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</si>
  <si>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</si>
  <si>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</si>
  <si>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</si>
  <si>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</si>
  <si>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</si>
  <si>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</si>
  <si>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</si>
  <si>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</si>
  <si>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</si>
  <si>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</si>
  <si>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</si>
  <si>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</si>
  <si>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</si>
  <si>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</si>
  <si>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</si>
  <si>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</si>
  <si>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</si>
  <si>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</si>
  <si>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</si>
  <si>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</si>
  <si>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</si>
  <si>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</si>
  <si>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</si>
  <si>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</si>
  <si>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</si>
  <si>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</si>
  <si>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</si>
  <si>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</si>
  <si>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</si>
  <si>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</si>
  <si>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</si>
  <si>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</si>
  <si>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</si>
  <si>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</si>
  <si>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</si>
  <si>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</si>
  <si>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</si>
  <si>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</si>
  <si>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</si>
  <si>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</si>
  <si>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</si>
  <si>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</si>
  <si>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</si>
  <si>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</si>
  <si>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</si>
  <si>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</si>
  <si>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</si>
  <si>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</si>
  <si>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</si>
  <si>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</si>
  <si>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</si>
  <si>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</si>
  <si>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</si>
  <si>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</si>
  <si>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</si>
  <si>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</si>
  <si>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</si>
  <si>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</si>
  <si>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</si>
  <si>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</si>
  <si>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</si>
  <si>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</si>
  <si>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</si>
  <si>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</si>
  <si>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</si>
  <si>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</si>
  <si>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</si>
  <si>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</si>
  <si>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</si>
  <si>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</si>
  <si>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</si>
  <si>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</si>
  <si>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</si>
  <si>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</si>
  <si>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</si>
  <si>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</si>
  <si>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</si>
  <si>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</si>
  <si>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</si>
  <si>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</si>
  <si>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</si>
  <si>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</si>
  <si>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</si>
  <si>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</si>
  <si>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</si>
  <si>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</si>
  <si>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</si>
  <si>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</si>
  <si>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</si>
  <si>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</si>
  <si>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</si>
  <si>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</si>
  <si>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</si>
  <si>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</si>
  <si>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</si>
  <si>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</si>
  <si>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</si>
  <si>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</si>
  <si>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</si>
  <si>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</si>
  <si>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</si>
  <si>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</si>
  <si>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</si>
  <si>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</si>
  <si>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</si>
  <si>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</si>
  <si>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</si>
  <si>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</si>
  <si>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</si>
  <si>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</si>
  <si>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</si>
  <si>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</si>
  <si>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</si>
  <si>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</si>
  <si>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</si>
  <si>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</si>
  <si>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</si>
  <si>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</si>
  <si>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</si>
  <si>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</si>
  <si>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</si>
  <si>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</si>
  <si>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</si>
  <si>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</si>
  <si>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</si>
  <si>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</si>
  <si>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</si>
  <si>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</si>
  <si>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</si>
  <si>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</si>
  <si>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</si>
  <si>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</si>
  <si>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</si>
  <si>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</si>
  <si>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</si>
  <si>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</si>
  <si>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</si>
  <si>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</si>
  <si>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</si>
  <si>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</si>
  <si>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</si>
  <si>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</si>
  <si>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</si>
  <si>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</si>
  <si>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</si>
  <si>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</si>
  <si>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</si>
  <si>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</si>
  <si>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</si>
  <si>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</si>
  <si>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</si>
  <si>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</si>
  <si>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</si>
  <si>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</si>
  <si>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</si>
  <si>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</si>
  <si>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</si>
  <si>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</si>
  <si>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</si>
  <si>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</si>
  <si>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</si>
  <si>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</si>
  <si>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</si>
  <si>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</si>
  <si>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</si>
  <si>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</si>
  <si>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</si>
  <si>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</si>
  <si>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</si>
  <si>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</si>
  <si>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</si>
  <si>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</si>
  <si>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</si>
  <si>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</si>
  <si>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</si>
  <si>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</si>
  <si>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</si>
  <si>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</si>
  <si>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</si>
  <si>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</si>
  <si>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</si>
  <si>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</si>
  <si>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</si>
  <si>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</si>
  <si>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</si>
  <si>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</si>
  <si>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</si>
  <si>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</si>
  <si>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</si>
  <si>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</si>
  <si>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</si>
  <si>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</si>
  <si>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</si>
  <si>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</si>
  <si>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</si>
  <si>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</si>
  <si>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</si>
  <si>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</si>
  <si>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</si>
  <si>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</si>
  <si>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</si>
  <si>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</si>
  <si>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</si>
  <si>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</si>
  <si>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</si>
  <si>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</si>
  <si>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</si>
  <si>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</si>
  <si>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</si>
  <si>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</si>
  <si>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</si>
  <si>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</si>
  <si>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</si>
  <si>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</si>
  <si>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</si>
  <si>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</si>
  <si>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</si>
  <si>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</si>
  <si>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</si>
  <si>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</si>
  <si>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</si>
  <si>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</si>
  <si>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</si>
  <si>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</si>
  <si>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</si>
  <si>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</si>
  <si>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</si>
  <si>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</si>
  <si>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</si>
  <si>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</si>
  <si>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</si>
  <si>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</si>
  <si>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</si>
  <si>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</si>
  <si>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</si>
  <si>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</si>
  <si>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</si>
  <si>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</si>
  <si>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</si>
  <si>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</si>
  <si>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</si>
  <si>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</si>
  <si>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</si>
  <si>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</si>
  <si>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</si>
  <si>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</si>
  <si>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</si>
  <si>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</si>
  <si>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</si>
  <si>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</si>
  <si>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</si>
  <si>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</si>
  <si>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</si>
  <si>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</si>
  <si>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</si>
  <si>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</si>
  <si>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</si>
  <si>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</si>
  <si>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</si>
  <si>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</si>
  <si>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</si>
  <si>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</si>
  <si>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</si>
  <si>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</si>
  <si>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</si>
  <si>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</si>
  <si>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</si>
  <si>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</si>
  <si>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</si>
  <si>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</si>
  <si>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</si>
  <si>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</si>
  <si>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</si>
  <si>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</si>
  <si>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</si>
  <si>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</si>
  <si>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</si>
  <si>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</si>
  <si>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</si>
  <si>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</si>
  <si>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</si>
  <si>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</si>
  <si>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</si>
  <si>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</si>
  <si>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</si>
  <si>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</si>
  <si>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</si>
  <si>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</si>
  <si>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</si>
  <si>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</si>
  <si>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</si>
  <si>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</si>
  <si>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</si>
  <si>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</si>
  <si>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</si>
  <si>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</si>
  <si>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</si>
  <si>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</si>
  <si>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</si>
  <si>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</si>
  <si>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</si>
  <si>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</si>
  <si>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</si>
  <si>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</si>
  <si>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</si>
  <si>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</si>
  <si>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</si>
  <si>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</si>
  <si>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</si>
  <si>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</si>
  <si>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</si>
  <si>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</si>
  <si>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</si>
  <si>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</si>
  <si>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</si>
  <si>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</si>
  <si>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</si>
  <si>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</si>
  <si>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</si>
  <si>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</si>
  <si>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</si>
  <si>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</si>
  <si>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</si>
  <si>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</si>
  <si>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</si>
  <si>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</si>
  <si>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</si>
  <si>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</si>
  <si>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</si>
  <si>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</si>
  <si>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</si>
  <si>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</si>
  <si>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</si>
  <si>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</si>
  <si>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</si>
  <si>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</si>
  <si>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</si>
  <si>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</si>
  <si>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</si>
  <si>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</si>
  <si>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</si>
  <si>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</si>
  <si>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</si>
  <si>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</si>
  <si>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</si>
  <si>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</si>
  <si>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</si>
  <si>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</si>
  <si>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</si>
  <si>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</si>
  <si>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</si>
  <si>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</si>
  <si>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</si>
  <si>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</si>
  <si>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</si>
  <si>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</si>
  <si>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</si>
  <si>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</si>
  <si>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</si>
  <si>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</si>
  <si>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</si>
  <si>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</si>
  <si>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</si>
  <si>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</si>
  <si>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</si>
  <si>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</si>
  <si>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</si>
  <si>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</si>
  <si>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</si>
  <si>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</si>
  <si>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</si>
  <si>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</si>
  <si>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</si>
  <si>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</si>
  <si>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</si>
  <si>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</si>
  <si>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</si>
  <si>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</si>
  <si>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</si>
  <si>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</si>
  <si>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</si>
  <si>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</si>
  <si>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</si>
  <si>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</si>
  <si>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</si>
  <si>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</si>
  <si>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</si>
  <si>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</si>
  <si>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</si>
  <si>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</si>
  <si>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</si>
  <si>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</si>
  <si>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</si>
  <si>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</si>
  <si>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</si>
  <si>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</si>
  <si>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</si>
  <si>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</si>
  <si>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</si>
  <si>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</si>
  <si>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</si>
  <si>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</si>
  <si>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</si>
  <si>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</si>
  <si>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</si>
  <si>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</si>
  <si>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</si>
  <si>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</si>
  <si>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</si>
  <si>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</si>
  <si>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</si>
  <si>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</si>
  <si>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</si>
  <si>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</si>
  <si>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</si>
  <si>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</si>
  <si>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</si>
  <si>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</si>
  <si>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</si>
  <si>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</si>
  <si>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</si>
  <si>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</si>
  <si>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</si>
  <si>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</si>
  <si>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</si>
  <si>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</si>
  <si>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</si>
  <si>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</si>
  <si>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</si>
  <si>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</si>
  <si>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</si>
  <si>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</si>
  <si>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</si>
  <si>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</si>
  <si>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</si>
  <si>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</si>
  <si>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</si>
  <si>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</si>
  <si>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</si>
  <si>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</si>
  <si>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</si>
  <si>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</si>
  <si>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</si>
  <si>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</si>
  <si>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</si>
  <si>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</si>
  <si>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</si>
  <si>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</si>
  <si>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</si>
  <si>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</si>
  <si>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</si>
  <si>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</si>
  <si>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</si>
  <si>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</si>
  <si>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</si>
  <si>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</si>
  <si>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</si>
  <si>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</si>
  <si>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</si>
  <si>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</si>
  <si>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</si>
  <si>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</si>
  <si>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</si>
  <si>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</si>
  <si>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</si>
  <si>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</si>
  <si>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</si>
  <si>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</si>
  <si>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</si>
  <si>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</si>
  <si>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</si>
  <si>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</si>
  <si>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</si>
  <si>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</si>
  <si>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</si>
  <si>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</si>
  <si>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</si>
  <si>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</si>
  <si>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</si>
  <si>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</si>
  <si>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</si>
  <si>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</si>
  <si>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</si>
  <si>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</si>
  <si>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</si>
  <si>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</si>
  <si>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</si>
  <si>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</si>
  <si>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</si>
  <si>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</si>
  <si>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</si>
  <si>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</si>
  <si>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</si>
  <si>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</si>
  <si>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</si>
  <si>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</si>
  <si>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</si>
  <si>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</si>
  <si>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</si>
  <si>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</si>
  <si>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</si>
  <si>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</si>
  <si>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</si>
  <si>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</si>
  <si>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</si>
  <si>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</si>
  <si>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</si>
  <si>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</si>
  <si>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</si>
  <si>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</si>
  <si>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</si>
  <si>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</si>
  <si>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</si>
  <si>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</si>
  <si>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</si>
  <si>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</si>
  <si>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</si>
  <si>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</si>
  <si>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</si>
  <si>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</si>
  <si>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</si>
  <si>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</si>
  <si>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</si>
  <si>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</si>
  <si>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</si>
  <si>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</si>
  <si>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</si>
  <si>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</si>
  <si>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</si>
  <si>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</si>
  <si>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</si>
  <si>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</si>
  <si>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</si>
  <si>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</si>
  <si>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</si>
  <si>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</si>
  <si>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</si>
  <si>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</si>
  <si>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</si>
  <si>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</si>
  <si>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</si>
  <si>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</si>
  <si>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</si>
  <si>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</si>
  <si>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</si>
  <si>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</si>
  <si>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</si>
  <si>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</si>
  <si>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</si>
  <si>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</si>
  <si>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</si>
  <si>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</si>
  <si>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</si>
  <si>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</si>
  <si>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</si>
  <si>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</si>
  <si>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</si>
  <si>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</si>
  <si>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</si>
  <si>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</si>
  <si>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</si>
  <si>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</si>
  <si>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</si>
  <si>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</si>
  <si>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</si>
  <si>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</si>
  <si>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</si>
  <si>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</si>
  <si>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</si>
  <si>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</si>
  <si>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</si>
  <si>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</si>
  <si>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</si>
  <si>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</si>
  <si>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</si>
  <si>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</si>
  <si>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</si>
  <si>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</si>
  <si>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</si>
  <si>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</si>
  <si>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</si>
  <si>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</si>
  <si>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</si>
  <si>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</si>
  <si>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</si>
  <si>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</si>
  <si>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</si>
  <si>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</si>
  <si>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</si>
  <si>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</si>
  <si>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</si>
  <si>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</si>
  <si>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</si>
  <si>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</si>
  <si>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</si>
  <si>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</si>
  <si>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</si>
  <si>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</si>
  <si>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</si>
  <si>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</si>
  <si>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</si>
  <si>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</si>
  <si>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</si>
  <si>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</si>
  <si>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</si>
  <si>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</si>
  <si>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</si>
  <si>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</si>
  <si>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</si>
  <si>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</si>
  <si>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</si>
  <si>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</si>
  <si>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</si>
  <si>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</si>
  <si>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</si>
  <si>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</si>
  <si>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</si>
  <si>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</si>
  <si>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</si>
  <si>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</si>
  <si>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</si>
  <si>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</si>
  <si>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</si>
  <si>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</si>
  <si>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</si>
  <si>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</si>
  <si>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</si>
  <si>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</si>
  <si>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</si>
  <si>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</si>
  <si>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</si>
  <si>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</si>
  <si>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</si>
  <si>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</si>
  <si>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</si>
  <si>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</si>
  <si>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</si>
  <si>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</si>
  <si>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</si>
  <si>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</si>
  <si>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</si>
  <si>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</si>
  <si>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</si>
  <si>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</si>
  <si>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</si>
  <si>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</si>
  <si>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</si>
  <si>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</si>
  <si>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</si>
  <si>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</si>
  <si>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</si>
  <si>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</si>
  <si>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</si>
  <si>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</si>
  <si>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</si>
  <si>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</si>
  <si>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</si>
  <si>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</si>
  <si>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</si>
  <si>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</si>
  <si>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</si>
  <si>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</si>
  <si>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</si>
  <si>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</si>
  <si>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</si>
  <si>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</si>
  <si>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</si>
  <si>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</si>
  <si>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</si>
  <si>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</si>
  <si>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</si>
  <si>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</si>
  <si>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</si>
  <si>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</si>
  <si>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</si>
  <si>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</si>
  <si>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</si>
  <si>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</si>
  <si>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</si>
  <si>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</si>
  <si>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</si>
  <si>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</si>
  <si>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</si>
  <si>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</si>
  <si>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</si>
  <si>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</si>
  <si>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</si>
  <si>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</si>
  <si>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</si>
  <si>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</si>
  <si>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</si>
  <si>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</si>
  <si>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</si>
  <si>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</si>
  <si>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</si>
  <si>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</si>
  <si>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</si>
  <si>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</si>
  <si>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</si>
  <si>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</si>
  <si>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</si>
  <si>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</si>
  <si>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</si>
  <si>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</si>
  <si>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</si>
  <si>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</si>
  <si>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</si>
  <si>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</si>
  <si>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</si>
  <si>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</si>
  <si>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</si>
  <si>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</si>
  <si>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</si>
  <si>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</si>
  <si>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</si>
  <si>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</si>
  <si>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</si>
  <si>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</si>
  <si>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</si>
  <si>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</si>
  <si>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</si>
  <si>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</si>
  <si>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</si>
  <si>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</si>
  <si>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</si>
  <si>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</si>
  <si>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</si>
  <si>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</si>
  <si>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</si>
  <si>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</si>
  <si>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</si>
  <si>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</si>
  <si>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</si>
  <si>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</si>
  <si>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</si>
  <si>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</si>
  <si>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</si>
  <si>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</si>
  <si>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</si>
  <si>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</si>
  <si>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</si>
  <si>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</si>
  <si>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</si>
  <si>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</si>
  <si>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</si>
  <si>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</si>
  <si>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</si>
  <si>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</si>
  <si>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</si>
  <si>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</si>
  <si>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</si>
  <si>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</si>
  <si>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</si>
  <si>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</si>
  <si>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</si>
  <si>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</si>
  <si>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</si>
  <si>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</si>
  <si>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</si>
  <si>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</si>
  <si>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</si>
  <si>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</si>
  <si>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</si>
  <si>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</si>
  <si>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</si>
  <si>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</si>
  <si>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</si>
  <si>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</si>
  <si>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</si>
  <si>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</si>
  <si>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</si>
  <si>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</si>
  <si>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</si>
  <si>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</si>
  <si>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</si>
  <si>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</si>
  <si>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</si>
  <si>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</si>
  <si>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</si>
  <si>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</si>
  <si>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</si>
  <si>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</si>
  <si>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</si>
  <si>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</si>
  <si>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</si>
  <si>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</si>
  <si>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</si>
  <si>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</si>
  <si>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</si>
  <si>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</si>
  <si>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</si>
  <si>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</si>
  <si>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</si>
  <si>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</si>
  <si>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</si>
  <si>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</si>
  <si>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</si>
  <si>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</si>
  <si>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</si>
  <si>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</si>
  <si>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</si>
  <si>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</si>
  <si>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</si>
  <si>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</si>
  <si>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</si>
  <si>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</si>
  <si>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</si>
  <si>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</si>
  <si>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</si>
  <si>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</si>
  <si>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</si>
  <si>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</si>
  <si>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</si>
  <si>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</si>
  <si>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</si>
  <si>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</si>
  <si>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</si>
  <si>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</si>
  <si>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</si>
  <si>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</si>
  <si>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</si>
  <si>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</si>
  <si>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</si>
  <si>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</si>
  <si>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</si>
  <si>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</si>
  <si>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</si>
  <si>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</si>
  <si>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</si>
  <si>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</si>
  <si>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</si>
  <si>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</si>
  <si>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</si>
  <si>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</si>
  <si>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</si>
  <si>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</si>
  <si>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</si>
  <si>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</si>
  <si>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</si>
  <si>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</si>
  <si>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</si>
  <si>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</si>
  <si>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</si>
  <si>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</si>
  <si>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</si>
  <si>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</si>
  <si>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</si>
  <si>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</si>
  <si>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</si>
  <si>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</si>
  <si>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</si>
  <si>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</si>
  <si>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</si>
  <si>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</si>
  <si>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</si>
  <si>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</si>
  <si>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</si>
  <si>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</si>
  <si>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</si>
  <si>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</si>
  <si>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</si>
  <si>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</si>
  <si>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</si>
  <si>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</si>
  <si>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</si>
  <si>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</si>
  <si>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</si>
  <si>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</si>
  <si>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</si>
  <si>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</si>
  <si>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</si>
  <si>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</si>
  <si>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</si>
  <si>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</si>
  <si>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</si>
  <si>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</si>
  <si>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</si>
  <si>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</si>
  <si>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</si>
  <si>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</si>
  <si>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</si>
  <si>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</si>
  <si>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</si>
  <si>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</si>
  <si>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</si>
  <si>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</si>
  <si>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</si>
  <si>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</si>
  <si>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</si>
  <si>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</si>
  <si>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</si>
  <si>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</si>
  <si>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</si>
  <si>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</si>
  <si>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</si>
  <si>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</si>
  <si>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</si>
  <si>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</si>
  <si>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</si>
  <si>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</si>
  <si>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</si>
  <si>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</si>
  <si>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</si>
  <si>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</si>
  <si>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</si>
  <si>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</si>
  <si>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</si>
  <si>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</si>
  <si>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</si>
  <si>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</si>
  <si>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</si>
  <si>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</si>
  <si>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</si>
  <si>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</si>
  <si>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</si>
  <si>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</si>
  <si>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</si>
  <si>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</si>
  <si>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</si>
  <si>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</si>
  <si>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</si>
  <si>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</si>
  <si>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</si>
  <si>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</si>
  <si>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</si>
  <si>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</si>
  <si>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</si>
  <si>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</si>
  <si>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</si>
  <si>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</si>
  <si>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</si>
  <si>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</si>
  <si>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</si>
  <si>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</si>
  <si>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</si>
  <si>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</si>
  <si>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</si>
  <si>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</si>
  <si>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</si>
  <si>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</si>
  <si>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</si>
  <si>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</si>
  <si>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</si>
  <si>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</si>
  <si>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</si>
  <si>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</si>
  <si>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</si>
  <si>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</si>
  <si>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</si>
  <si>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</si>
  <si>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</si>
  <si>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</si>
  <si>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</si>
  <si>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</si>
  <si>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</si>
  <si>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</si>
  <si>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</si>
  <si>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</si>
  <si>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</si>
  <si>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</si>
  <si>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</si>
  <si>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</si>
  <si>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</si>
  <si>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</si>
  <si>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</si>
  <si>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</si>
  <si>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</si>
  <si>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</si>
  <si>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</si>
  <si>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</si>
  <si>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</si>
  <si>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</si>
  <si>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</si>
  <si>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</si>
  <si>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</si>
  <si>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</si>
  <si>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</si>
  <si>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</si>
  <si>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</si>
  <si>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</si>
  <si>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</si>
  <si>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</si>
  <si>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</si>
  <si>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</si>
  <si>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</si>
  <si>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</si>
  <si>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</si>
  <si>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</si>
  <si>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</si>
  <si>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</si>
  <si>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</si>
  <si>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</si>
  <si>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</si>
  <si>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</si>
  <si>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</si>
  <si>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</si>
  <si>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</si>
  <si>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</si>
  <si>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</si>
  <si>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</si>
  <si>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</si>
  <si>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</si>
  <si>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</si>
  <si>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</si>
  <si>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</si>
  <si>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</si>
  <si>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</si>
  <si>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</si>
  <si>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</si>
  <si>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</si>
  <si>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</si>
  <si>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</si>
  <si>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</si>
  <si>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</si>
  <si>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</si>
  <si>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</si>
  <si>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</si>
  <si>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</si>
  <si>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</si>
  <si>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</si>
  <si>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</si>
  <si>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</si>
  <si>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</si>
  <si>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</si>
  <si>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</si>
  <si>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</si>
  <si>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</si>
  <si>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</si>
  <si>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</si>
  <si>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</si>
  <si>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</si>
  <si>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</si>
  <si>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</si>
  <si>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</si>
  <si>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</si>
  <si>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</si>
  <si>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</si>
  <si>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</si>
  <si>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</si>
  <si>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</si>
  <si>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</si>
  <si>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</si>
  <si>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</si>
  <si>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</si>
  <si>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</si>
  <si>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</si>
  <si>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</si>
  <si>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</si>
  <si>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</si>
  <si>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</si>
  <si>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</si>
  <si>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</si>
  <si>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</si>
  <si>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</si>
  <si>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</si>
  <si>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</si>
  <si>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</si>
  <si>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</si>
  <si>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</si>
  <si>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</si>
  <si>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</si>
  <si>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</si>
  <si>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</si>
  <si>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</si>
  <si>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</si>
  <si>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</si>
  <si>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</si>
  <si>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</si>
  <si>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</si>
  <si>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</si>
  <si>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</si>
  <si>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</si>
  <si>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</si>
  <si>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</si>
  <si>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</si>
  <si>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</si>
  <si>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</si>
  <si>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</si>
  <si>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</si>
  <si>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</si>
  <si>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</si>
  <si>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</si>
  <si>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</si>
  <si>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</si>
  <si>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</si>
  <si>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</si>
  <si>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</si>
  <si>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</si>
  <si>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</si>
  <si>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</si>
  <si>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</si>
  <si>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</si>
  <si>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</si>
  <si>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</si>
  <si>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</si>
  <si>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</si>
  <si>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</si>
  <si>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</si>
  <si>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</si>
  <si>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</si>
  <si>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</si>
  <si>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</si>
  <si>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</si>
  <si>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</si>
  <si>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</si>
  <si>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</si>
  <si>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</si>
  <si>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</si>
  <si>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</si>
  <si>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</si>
  <si>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</si>
  <si>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</si>
  <si>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</si>
  <si>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</si>
  <si>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</si>
  <si>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</si>
  <si>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</si>
  <si>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</si>
  <si>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</si>
  <si>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</si>
  <si>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</si>
  <si>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</si>
  <si>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</si>
  <si>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</si>
  <si>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</si>
  <si>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</si>
  <si>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</si>
  <si>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</si>
  <si>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</si>
  <si>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</si>
  <si>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</si>
  <si>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</si>
  <si>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</si>
  <si>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</si>
  <si>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</si>
  <si>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</si>
  <si>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</si>
  <si>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</si>
  <si>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</si>
  <si>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</si>
  <si>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</si>
  <si>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</si>
  <si>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</si>
  <si>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</si>
  <si>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</si>
  <si>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</si>
  <si>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</si>
  <si>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</si>
  <si>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</si>
  <si>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</si>
  <si>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</si>
  <si>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</si>
  <si>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</si>
  <si>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</si>
  <si>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</si>
  <si>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</si>
  <si>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</si>
  <si>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</si>
  <si>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</si>
  <si>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</si>
  <si>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</si>
  <si>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</si>
  <si>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</si>
  <si>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</si>
  <si>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</si>
  <si>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</si>
  <si>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</si>
  <si>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</si>
  <si>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</si>
  <si>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</si>
  <si>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</si>
  <si>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</si>
  <si>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</si>
  <si>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</si>
  <si>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</si>
  <si>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</si>
  <si>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</si>
  <si>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</si>
  <si>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</si>
  <si>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</si>
  <si>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</si>
  <si>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</si>
  <si>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</si>
  <si>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</si>
  <si>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</si>
  <si>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</si>
  <si>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</si>
  <si>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</si>
  <si>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</si>
  <si>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</si>
  <si>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</si>
  <si>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</si>
  <si>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</si>
  <si>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</si>
  <si>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</si>
  <si>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</si>
  <si>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</si>
  <si>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</si>
  <si>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</si>
  <si>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</si>
  <si>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</si>
  <si>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</si>
  <si>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</si>
  <si>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</si>
  <si>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</si>
  <si>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</si>
  <si>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</si>
  <si>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</si>
  <si>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</si>
  <si>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</si>
  <si>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</si>
  <si>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</si>
  <si>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</si>
  <si>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</si>
  <si>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</si>
  <si>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</si>
  <si>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</si>
  <si>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</si>
  <si>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</si>
  <si>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</si>
  <si>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</si>
  <si>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</si>
  <si>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</si>
  <si>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</si>
  <si>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</si>
  <si>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</si>
  <si>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</si>
  <si>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</si>
  <si>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</si>
  <si>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</si>
  <si>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</si>
  <si>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</si>
  <si>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</si>
  <si>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</si>
  <si>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</si>
  <si>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</si>
  <si>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</si>
  <si>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</si>
  <si>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</si>
  <si>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</si>
  <si>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</si>
  <si>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</si>
  <si>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</si>
  <si>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</si>
  <si>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</si>
  <si>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</si>
  <si>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</si>
  <si>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2021-18-18000722020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</si>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</sst>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2" zoomScale="70" zoomScaleNormal="70" zoomScaleSheetLayoutView="40" zoomScalePageLayoutView="40" workbookViewId="0">
      <selection activeCell="G212" sqref="G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2766</v>
      </c>
      <c r="D15" s="35"/>
      <c r="E15" s="35"/>
      <c r="F15" s="5"/>
      <c r="G15" s="32" t="s">
        <v>1168</v>
      </c>
      <c r="H15" s="100" t="s">
        <v>404</v>
      </c>
      <c r="I15" s="32" t="s">
        <v>2624</v>
      </c>
      <c r="J15" s="105" t="s">
        <v>2626</v>
      </c>
      <c r="L15" s="221" t="s">
        <v>8</v>
      </c>
      <c r="M15" s="22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240"/>
      <c r="I20" s="145" t="s">
        <v>404</v>
      </c>
      <c r="J20" s="146" t="s">
        <v>407</v>
      </c>
      <c r="K20" s="147">
        <v>572786250</v>
      </c>
      <c r="L20" s="148">
        <v>44194</v>
      </c>
      <c r="M20" s="148">
        <v>44561</v>
      </c>
      <c r="N20" s="131">
        <f>+(M20-L20)/30</f>
        <v>12.233333333333333</v>
      </c>
      <c r="O20" s="134"/>
      <c r="U20" s="130"/>
      <c r="V20" s="102">
        <f ca="1">NOW()</f>
        <v>44194.566353125003</v>
      </c>
      <c r="W20" s="102">
        <f ca="1">NOW()</f>
        <v>44194.566353125003</v>
      </c>
    </row>
    <row r="21" spans="1:23" ht="30" customHeight="1" outlineLevel="1" x14ac:dyDescent="0.25">
      <c r="A21" s="9"/>
      <c r="B21" s="69"/>
      <c r="C21" s="5"/>
      <c r="D21" s="5"/>
      <c r="E21" s="5"/>
      <c r="F21" s="5"/>
      <c r="G21" s="5"/>
      <c r="H21" s="68"/>
      <c r="I21" s="145" t="s">
        <v>404</v>
      </c>
      <c r="J21" s="146" t="s">
        <v>410</v>
      </c>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FRATERNIDAD</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2767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4"/>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4"/>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2765</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2765</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2765</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2765</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2765</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2765</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2765</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2765</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2765</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2765</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2765</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2765</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2765</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2765</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2765</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2765</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2765</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2765</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2765</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2765</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2765</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2765</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2765</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2765</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2765</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2765</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2765</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2765</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2765</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2765</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2765</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2765</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2765</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2765</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2765</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2765</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2765</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2765</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2765</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2765</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2765</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2765</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2765</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2765</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2765</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2765</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2765</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2765</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2765</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2765</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2765</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2765</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2765</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2765</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2765</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2765</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2765</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2765</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2765</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2765</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4"/>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v>1</v>
      </c>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v>1</v>
      </c>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v>1</v>
      </c>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v>1</v>
      </c>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4"/>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12" t="s">
        <v>2643</v>
      </c>
      <c r="J167" s="213"/>
      <c r="K167" s="213"/>
      <c r="L167" s="213"/>
      <c r="M167" s="213"/>
      <c r="N167" s="213"/>
      <c r="O167" s="214"/>
      <c r="U167" s="51"/>
    </row>
    <row r="168" spans="1:28" x14ac:dyDescent="0.25">
      <c r="A168" s="9"/>
      <c r="B168" s="231" t="s">
        <v>2657</v>
      </c>
      <c r="C168" s="231"/>
      <c r="D168" s="231"/>
      <c r="E168" s="8"/>
      <c r="F168" s="5"/>
      <c r="H168" s="79" t="s">
        <v>2656</v>
      </c>
      <c r="I168" s="212"/>
      <c r="J168" s="213"/>
      <c r="K168" s="213"/>
      <c r="L168" s="213"/>
      <c r="M168" s="213"/>
      <c r="N168" s="213"/>
      <c r="O168" s="21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4"/>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5.0000000000000001E-3</v>
      </c>
      <c r="G179" s="161">
        <f>IF(F179&gt;0,SUM(E179+F179),"")</f>
        <v>2.5000000000000001E-2</v>
      </c>
      <c r="H179" s="5"/>
      <c r="I179" s="188" t="s">
        <v>2670</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14319656.25</v>
      </c>
      <c r="F185" s="90"/>
      <c r="G185" s="91"/>
      <c r="H185" s="86"/>
      <c r="I185" s="88" t="s">
        <v>2627</v>
      </c>
      <c r="J185" s="162">
        <f>+SUM(M179:M183)</f>
        <v>0.03</v>
      </c>
      <c r="K185" s="233" t="s">
        <v>2628</v>
      </c>
      <c r="L185" s="233"/>
      <c r="M185" s="92">
        <f>+J185*(SUM(K20:K35))</f>
        <v>17183587.5</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4"/>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2768</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terms/"/>
    <ds:schemaRef ds:uri="a65d333d-5b59-4810-bc94-b80d9325abbc"/>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2020-12-29T18:35:41Z</cp:lastPrinted>
  <dcterms:created xsi:type="dcterms:W3CDTF">2020-10-14T21:57:42Z</dcterms:created>
  <dcterms:modified xsi:type="dcterms:W3CDTF">2020-12-29T18:35:51Z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