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<sst xmlns="http://schemas.openxmlformats.org/spreadsheetml/2006/main" count="3115" uniqueCount="2701">
  <si>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</si>
  <si>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</si>
  <si>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</si>
  <si>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</si>
  <si>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</si>
  <si>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</si>
  <si>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</si>
  <si>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</si>
  <si>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</si>
  <si>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</si>
  <si>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</si>
  <si>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</si>
  <si>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</si>
  <si>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</si>
  <si>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</si>
  <si>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</si>
  <si>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</si>
  <si>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</si>
  <si>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</si>
  <si>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</si>
  <si>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</si>
  <si>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</si>
  <si>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</si>
  <si>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</si>
  <si>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</si>
  <si>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</si>
  <si>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</si>
  <si>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</si>
  <si>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</si>
  <si>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</si>
  <si>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</si>
  <si>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</si>
  <si>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</si>
  <si>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</si>
  <si>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</si>
  <si>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</si>
  <si>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</si>
  <si>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</si>
  <si>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</si>
  <si>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</si>
  <si>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</si>
  <si>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</si>
  <si>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</si>
  <si>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</si>
  <si>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</si>
  <si>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</si>
  <si>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</si>
  <si>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</si>
  <si>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</si>
  <si>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</si>
  <si>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</si>
  <si>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</si>
  <si>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</si>
  <si>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</si>
  <si>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</si>
  <si>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</si>
  <si>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</si>
  <si>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</si>
  <si>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</si>
  <si>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</si>
  <si>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</si>
  <si>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</si>
  <si>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</si>
  <si>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</si>
  <si>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</si>
  <si>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</si>
  <si>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</si>
  <si>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</si>
  <si>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</si>
  <si>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</si>
  <si>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</si>
  <si>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</si>
  <si>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</si>
  <si>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</si>
  <si>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</si>
  <si>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</si>
  <si>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</si>
  <si>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</si>
  <si>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</si>
  <si>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</si>
  <si>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</si>
  <si>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</si>
  <si>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</si>
  <si>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</si>
  <si>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</si>
  <si>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</si>
  <si>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</si>
  <si>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</si>
  <si>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</si>
  <si>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</si>
  <si>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</si>
  <si>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</si>
  <si>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</si>
  <si>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</si>
  <si>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</si>
  <si>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</si>
  <si>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</si>
  <si>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</si>
  <si>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</si>
  <si>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</si>
  <si>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</si>
  <si>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</si>
  <si>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</si>
  <si>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</si>
  <si>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</si>
  <si>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</si>
  <si>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</si>
  <si>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</si>
  <si>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</si>
  <si>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</si>
  <si>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</si>
  <si>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</si>
  <si>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</si>
  <si>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</si>
  <si>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</si>
  <si>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</si>
  <si>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</si>
  <si>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</si>
  <si>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</si>
  <si>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</si>
  <si>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</si>
  <si>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</si>
  <si>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</si>
  <si>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</si>
  <si>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</si>
  <si>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</si>
  <si>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</si>
  <si>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</si>
  <si>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</si>
  <si>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</si>
  <si>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</si>
  <si>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</si>
  <si>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</si>
  <si>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</si>
  <si>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</si>
  <si>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</si>
  <si>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</si>
  <si>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</si>
  <si>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</si>
  <si>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</si>
  <si>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</si>
  <si>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</si>
  <si>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</si>
  <si>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</si>
  <si>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</si>
  <si>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</si>
  <si>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</si>
  <si>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</si>
  <si>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</si>
  <si>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</si>
  <si>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</si>
  <si>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</si>
  <si>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</si>
  <si>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</si>
  <si>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</si>
  <si>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</si>
  <si>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</si>
  <si>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</si>
  <si>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</si>
  <si>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</si>
  <si>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</si>
  <si>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</si>
  <si>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</si>
  <si>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</si>
  <si>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</si>
  <si>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</si>
  <si>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</si>
  <si>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</si>
  <si>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</si>
  <si>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</si>
  <si>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</si>
  <si>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</si>
  <si>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</si>
  <si>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</si>
  <si>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</si>
  <si>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</si>
  <si>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</si>
  <si>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</si>
  <si>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</si>
  <si>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</si>
  <si>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</si>
  <si>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</si>
  <si>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</si>
  <si>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</si>
  <si>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</si>
  <si>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</si>
  <si>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</si>
  <si>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</si>
  <si>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</si>
  <si>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</si>
  <si>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</si>
  <si>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</si>
  <si>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</si>
  <si>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</si>
  <si>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</si>
  <si>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</si>
  <si>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</si>
  <si>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</si>
  <si>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</si>
  <si>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</si>
  <si>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</si>
  <si>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</si>
  <si>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</si>
  <si>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</si>
  <si>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</si>
  <si>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</si>
  <si>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</si>
  <si>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</si>
  <si>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</si>
  <si>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</si>
  <si>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</si>
  <si>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</si>
  <si>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</si>
  <si>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</si>
  <si>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</si>
  <si>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</si>
  <si>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</si>
  <si>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</si>
  <si>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</si>
  <si>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</si>
  <si>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</si>
  <si>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</si>
  <si>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</si>
  <si>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</si>
  <si>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</si>
  <si>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</si>
  <si>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</si>
  <si>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</si>
  <si>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</si>
  <si>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</si>
  <si>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</si>
  <si>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</si>
  <si>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</si>
  <si>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</si>
  <si>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</si>
  <si>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</si>
  <si>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</si>
  <si>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</si>
  <si>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</si>
  <si>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</si>
  <si>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</si>
  <si>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</si>
  <si>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</si>
  <si>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</si>
  <si>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</si>
  <si>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</si>
  <si>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</si>
  <si>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</si>
  <si>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</si>
  <si>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</si>
  <si>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</si>
  <si>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</si>
  <si>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</si>
  <si>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</si>
  <si>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</si>
  <si>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</si>
  <si>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</si>
  <si>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</si>
  <si>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</si>
  <si>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</si>
  <si>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</si>
  <si>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</si>
  <si>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</si>
  <si>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</si>
  <si>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</si>
  <si>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</si>
  <si>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</si>
  <si>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</si>
  <si>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</si>
  <si>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</si>
  <si>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</si>
  <si>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</si>
  <si>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</si>
  <si>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</si>
  <si>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</si>
  <si>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</si>
  <si>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</si>
  <si>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</si>
  <si>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</si>
  <si>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</si>
  <si>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</si>
  <si>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</si>
  <si>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</si>
  <si>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</si>
  <si>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</si>
  <si>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</si>
  <si>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</si>
  <si>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</si>
  <si>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</si>
  <si>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</si>
  <si>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</si>
  <si>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</si>
  <si>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</si>
  <si>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</si>
  <si>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</si>
  <si>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</si>
  <si>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</si>
  <si>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</si>
  <si>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</si>
  <si>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</si>
  <si>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</si>
  <si>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</si>
  <si>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</si>
  <si>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</si>
  <si>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</si>
  <si>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</si>
  <si>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</si>
  <si>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</si>
  <si>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</si>
  <si>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</si>
  <si>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</si>
  <si>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</si>
  <si>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</si>
  <si>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</si>
  <si>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</si>
  <si>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</si>
  <si>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</si>
  <si>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</si>
  <si>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</si>
  <si>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</si>
  <si>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</si>
  <si>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</si>
  <si>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</si>
  <si>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</si>
  <si>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</si>
  <si>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</si>
  <si>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</si>
  <si>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</si>
  <si>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</si>
  <si>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</si>
  <si>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</si>
  <si>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</si>
  <si>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</si>
  <si>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</si>
  <si>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</si>
  <si>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</si>
  <si>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</si>
  <si>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</si>
  <si>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</si>
  <si>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</si>
  <si>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</si>
  <si>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</si>
  <si>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</si>
  <si>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</si>
  <si>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</si>
  <si>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</si>
  <si>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</si>
  <si>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</si>
  <si>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</si>
  <si>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</si>
  <si>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</si>
  <si>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</si>
  <si>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</si>
  <si>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</si>
  <si>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</si>
  <si>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</si>
  <si>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</si>
  <si>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</si>
  <si>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</si>
  <si>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</si>
  <si>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</si>
  <si>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</si>
  <si>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</si>
  <si>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</si>
  <si>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</si>
  <si>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</si>
  <si>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</si>
  <si>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</si>
  <si>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</si>
  <si>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</si>
  <si>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</si>
  <si>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</si>
  <si>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</si>
  <si>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</si>
  <si>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</si>
  <si>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</si>
  <si>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</si>
  <si>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</si>
  <si>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</si>
  <si>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</si>
  <si>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</si>
  <si>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</si>
  <si>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</si>
  <si>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</si>
  <si>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</si>
  <si>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</si>
  <si>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</si>
  <si>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</si>
  <si>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</si>
  <si>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</si>
  <si>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</si>
  <si>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</si>
  <si>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</si>
  <si>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</si>
  <si>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</si>
  <si>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</si>
  <si>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</si>
  <si>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</si>
  <si>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</si>
  <si>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</si>
  <si>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</si>
  <si>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</si>
  <si>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</si>
  <si>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</si>
  <si>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</si>
  <si>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</si>
  <si>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</si>
  <si>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</si>
  <si>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</si>
  <si>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</si>
  <si>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</si>
  <si>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</si>
  <si>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</si>
  <si>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</si>
  <si>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</si>
  <si>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</si>
  <si>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</si>
  <si>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</si>
  <si>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</si>
  <si>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</si>
  <si>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</si>
  <si>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</si>
  <si>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</si>
  <si>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</si>
  <si>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</si>
  <si>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</si>
  <si>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</si>
  <si>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</si>
  <si>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</si>
  <si>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</si>
  <si>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</si>
  <si>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</si>
  <si>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</si>
  <si>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</si>
  <si>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</si>
  <si>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</si>
  <si>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</si>
  <si>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</si>
  <si>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</si>
  <si>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</si>
  <si>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</si>
  <si>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</si>
  <si>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</si>
  <si>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</si>
  <si>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</si>
  <si>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</si>
  <si>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</si>
  <si>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</si>
  <si>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</si>
  <si>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</si>
  <si>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</si>
  <si>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</si>
  <si>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</si>
  <si>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</si>
  <si>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</si>
  <si>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</si>
  <si>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</si>
  <si>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</si>
  <si>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</si>
  <si>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</si>
  <si>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</si>
  <si>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</si>
  <si>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</si>
  <si>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</si>
  <si>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</si>
  <si>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</si>
  <si>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</si>
  <si>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</si>
  <si>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</si>
  <si>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</si>
  <si>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</si>
  <si>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</si>
  <si>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</si>
  <si>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</si>
  <si>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</si>
  <si>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</si>
  <si>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</si>
  <si>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</si>
  <si>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</si>
  <si>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</si>
  <si>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</si>
  <si>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</si>
  <si>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</si>
  <si>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</si>
  <si>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</si>
  <si>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</si>
  <si>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</si>
  <si>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</si>
  <si>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</si>
  <si>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</si>
  <si>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</si>
  <si>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</si>
  <si>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</si>
  <si>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</si>
  <si>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</si>
  <si>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</si>
  <si>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</si>
  <si>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</si>
  <si>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</si>
  <si>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</si>
  <si>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</si>
  <si>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</si>
  <si>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</si>
  <si>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</si>
  <si>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</si>
  <si>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</si>
  <si>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</si>
  <si>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</si>
  <si>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</si>
  <si>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</si>
  <si>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</si>
  <si>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</si>
  <si>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</si>
  <si>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</si>
  <si>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</si>
  <si>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</si>
  <si>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</si>
  <si>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</si>
  <si>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</si>
  <si>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</si>
  <si>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</si>
  <si>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</si>
  <si>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</si>
  <si>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</si>
  <si>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</si>
  <si>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</si>
  <si>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</si>
  <si>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</si>
  <si>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</si>
  <si>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</si>
  <si>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</si>
  <si>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</si>
  <si>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</si>
  <si>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</si>
  <si>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</si>
  <si>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</si>
  <si>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</si>
  <si>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</si>
  <si>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</si>
  <si>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</si>
  <si>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</si>
  <si>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</si>
  <si>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</si>
  <si>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</si>
  <si>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</si>
  <si>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</si>
  <si>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</si>
  <si>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</si>
  <si>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</si>
  <si>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</si>
  <si>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</si>
  <si>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</si>
  <si>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</si>
  <si>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</si>
  <si>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</si>
  <si>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</si>
  <si>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</si>
  <si>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</si>
  <si>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</si>
  <si>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</si>
  <si>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</si>
  <si>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</si>
  <si>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</si>
  <si>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</si>
  <si>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</si>
  <si>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</si>
  <si>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</si>
  <si>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</si>
  <si>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</si>
  <si>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</si>
  <si>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</si>
  <si>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</si>
  <si>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</si>
  <si>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</si>
  <si>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</si>
  <si>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</si>
  <si>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</si>
  <si>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</si>
  <si>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</si>
  <si>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</si>
  <si>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</si>
  <si>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</si>
  <si>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</si>
  <si>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</si>
  <si>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</si>
  <si>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</si>
  <si>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</si>
  <si>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</si>
  <si>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</si>
  <si>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</si>
  <si>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</si>
  <si>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</si>
  <si>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</si>
  <si>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</si>
  <si>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</si>
  <si>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</si>
  <si>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</si>
  <si>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</si>
  <si>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</si>
  <si>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</si>
  <si>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</si>
  <si>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</si>
  <si>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</si>
  <si>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</si>
  <si>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</si>
  <si>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</si>
  <si>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</si>
  <si>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</si>
  <si>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</si>
  <si>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</si>
  <si>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</si>
  <si>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</si>
  <si>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</si>
  <si>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</si>
  <si>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</si>
  <si>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</si>
  <si>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</si>
  <si>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</si>
  <si>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</si>
  <si>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</si>
  <si>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</si>
  <si>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</si>
  <si>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</si>
  <si>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</si>
  <si>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</si>
  <si>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</si>
  <si>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</si>
  <si>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</si>
  <si>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</si>
  <si>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</si>
  <si>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</si>
  <si>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</si>
  <si>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</si>
  <si>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</si>
  <si>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</si>
  <si>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</si>
  <si>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</si>
  <si>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</si>
  <si>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</si>
  <si>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</si>
  <si>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</si>
  <si>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</si>
  <si>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</si>
  <si>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</si>
  <si>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</si>
  <si>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</si>
  <si>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</si>
  <si>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</si>
  <si>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</si>
  <si>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</si>
  <si>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</si>
  <si>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</si>
  <si>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</si>
  <si>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</si>
  <si>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</si>
  <si>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</si>
  <si>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</si>
  <si>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</si>
  <si>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</si>
  <si>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</si>
  <si>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</si>
  <si>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</si>
  <si>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</si>
  <si>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</si>
  <si>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</si>
  <si>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</si>
  <si>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</si>
  <si>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</si>
  <si>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</si>
  <si>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</si>
  <si>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</si>
  <si>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</si>
  <si>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</si>
  <si>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</si>
  <si>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</si>
  <si>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</si>
  <si>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</si>
  <si>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</si>
  <si>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</si>
  <si>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</si>
  <si>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</si>
  <si>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</si>
  <si>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</si>
  <si>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</si>
  <si>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</si>
  <si>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</si>
  <si>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</si>
  <si>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</si>
  <si>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</si>
  <si>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</si>
  <si>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</si>
  <si>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</si>
  <si>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</si>
  <si>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</si>
  <si>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</si>
  <si>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</si>
  <si>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</si>
  <si>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</si>
  <si>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</si>
  <si>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</si>
  <si>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</si>
  <si>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</si>
  <si>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</si>
  <si>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</si>
  <si>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</si>
  <si>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</si>
  <si>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</si>
  <si>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</si>
  <si>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</si>
  <si>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</si>
  <si>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</si>
  <si>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</si>
  <si>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</si>
  <si>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</si>
  <si>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</si>
  <si>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</si>
  <si>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</si>
  <si>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</si>
  <si>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</si>
  <si>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</si>
  <si>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</si>
  <si>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</si>
  <si>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</si>
  <si>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</si>
  <si>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</si>
  <si>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</si>
  <si>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</si>
  <si>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</si>
  <si>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</si>
  <si>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</si>
  <si>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</si>
  <si>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</si>
  <si>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</si>
  <si>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</si>
  <si>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</si>
  <si>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</si>
  <si>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</si>
  <si>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</si>
  <si>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</si>
  <si>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</si>
  <si>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</si>
  <si>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</si>
  <si>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</si>
  <si>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</si>
  <si>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</si>
  <si>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</si>
  <si>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</si>
  <si>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</si>
  <si>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</si>
  <si>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</si>
  <si>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</si>
  <si>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</si>
  <si>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</si>
  <si>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</si>
  <si>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</si>
  <si>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</si>
  <si>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</si>
  <si>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</si>
  <si>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</si>
  <si>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</si>
  <si>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</si>
  <si>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</si>
  <si>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</si>
  <si>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</si>
  <si>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</si>
  <si>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</si>
  <si>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</si>
  <si>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</si>
  <si>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</si>
  <si>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</si>
  <si>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</si>
  <si>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</si>
  <si>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</si>
  <si>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</si>
  <si>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</si>
  <si>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</si>
  <si>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</si>
  <si>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</si>
  <si>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</si>
  <si>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</si>
  <si>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</si>
  <si>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</si>
  <si>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</si>
  <si>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</si>
  <si>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</si>
  <si>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</si>
  <si>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</si>
  <si>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</si>
  <si>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</si>
  <si>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</si>
  <si>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</si>
  <si>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</si>
  <si>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</si>
  <si>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</si>
  <si>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</si>
  <si>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</si>
  <si>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</si>
  <si>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</si>
  <si>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</si>
  <si>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</si>
  <si>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</si>
  <si>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</si>
  <si>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</si>
  <si>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</si>
  <si>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</si>
  <si>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</si>
  <si>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</si>
  <si>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</si>
  <si>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</si>
  <si>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</si>
  <si>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</si>
  <si>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</si>
  <si>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</si>
  <si>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</si>
  <si>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</si>
  <si>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</si>
  <si>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</si>
  <si>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</si>
  <si>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</si>
  <si>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</si>
  <si>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</si>
  <si>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</si>
  <si>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</si>
  <si>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</si>
  <si>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</si>
  <si>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</si>
  <si>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</si>
  <si>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</si>
  <si>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</si>
  <si>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</si>
  <si>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</si>
  <si>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</si>
  <si>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</si>
  <si>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</si>
  <si>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</si>
  <si>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</si>
  <si>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</si>
  <si>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</si>
  <si>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</si>
  <si>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</si>
  <si>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</si>
  <si>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</si>
  <si>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</si>
  <si>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</si>
  <si>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</si>
  <si>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</si>
  <si>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</si>
  <si>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</si>
  <si>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</si>
  <si>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</si>
  <si>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</si>
  <si>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</si>
  <si>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</si>
  <si>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</si>
  <si>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</si>
  <si>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</si>
  <si>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</si>
  <si>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</si>
  <si>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</si>
  <si>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</si>
  <si>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</si>
  <si>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</si>
  <si>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</si>
  <si>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</si>
  <si>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</si>
  <si>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</si>
  <si>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</si>
  <si>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</si>
  <si>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</si>
  <si>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</si>
  <si>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</si>
  <si>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</si>
  <si>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</si>
  <si>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</si>
  <si>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</si>
  <si>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</si>
  <si>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</si>
  <si>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</si>
  <si>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</si>
  <si>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</si>
  <si>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</si>
  <si>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</si>
  <si>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</si>
  <si>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</si>
  <si>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</si>
  <si>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</si>
  <si>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</si>
  <si>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</si>
  <si>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</si>
  <si>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</si>
  <si>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</si>
  <si>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</si>
  <si>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</si>
  <si>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</si>
  <si>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</si>
  <si>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</si>
  <si>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</si>
  <si>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</si>
  <si>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</si>
  <si>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</si>
  <si>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</si>
  <si>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</si>
  <si>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</si>
  <si>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</si>
  <si>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</si>
  <si>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</si>
  <si>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</si>
  <si>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</si>
  <si>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</si>
  <si>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</si>
  <si>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</si>
  <si>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</si>
  <si>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</si>
  <si>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</si>
  <si>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</si>
  <si>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</si>
  <si>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</si>
  <si>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</si>
  <si>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</si>
  <si>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</si>
  <si>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</si>
  <si>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</si>
  <si>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</si>
  <si>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</si>
  <si>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</si>
  <si>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</si>
  <si>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</si>
  <si>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</si>
  <si>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</si>
  <si>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</si>
  <si>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</si>
  <si>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</si>
  <si>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</si>
  <si>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</si>
  <si>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</si>
  <si>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</si>
  <si>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</si>
  <si>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</si>
  <si>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</si>
  <si>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</si>
  <si>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</si>
  <si>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</si>
  <si>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</si>
  <si>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</si>
  <si>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</si>
  <si>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</si>
  <si>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</si>
  <si>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</si>
  <si>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</si>
  <si>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</si>
  <si>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</si>
  <si>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</si>
  <si>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</si>
  <si>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</si>
  <si>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</si>
  <si>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</si>
  <si>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</si>
  <si>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</si>
  <si>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</si>
  <si>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</si>
  <si>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</si>
  <si>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</si>
  <si>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</si>
  <si>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</si>
  <si>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</si>
  <si>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</si>
  <si>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</si>
  <si>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</si>
  <si>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</si>
  <si>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</si>
  <si>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</si>
  <si>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</si>
  <si>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</si>
  <si>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</si>
  <si>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</si>
  <si>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</si>
  <si>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</si>
  <si>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</si>
  <si>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</si>
  <si>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</si>
  <si>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</si>
  <si>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</si>
  <si>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</si>
  <si>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</si>
  <si>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</si>
  <si>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</si>
  <si>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</si>
  <si>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</si>
  <si>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</si>
  <si>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</si>
  <si>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</si>
  <si>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</si>
  <si>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</si>
  <si>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</si>
  <si>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</si>
  <si>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</si>
  <si>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</si>
  <si>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</si>
  <si>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</si>
  <si>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</si>
  <si>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</si>
  <si>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</si>
  <si>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</si>
  <si>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</si>
  <si>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</si>
  <si>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</si>
  <si>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</si>
  <si>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</si>
  <si>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</si>
  <si>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</si>
  <si>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</si>
  <si>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</si>
  <si>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</si>
  <si>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</si>
  <si>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</si>
  <si>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</si>
  <si>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</si>
  <si>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</si>
  <si>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</si>
  <si>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</si>
  <si>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</si>
  <si>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</si>
  <si>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</si>
  <si>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</si>
  <si>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</si>
  <si>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</si>
  <si>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</si>
  <si>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</si>
  <si>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</si>
  <si>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</si>
  <si>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</si>
  <si>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</si>
  <si>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</si>
  <si>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</si>
  <si>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</si>
  <si>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</si>
  <si>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</si>
  <si>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</si>
  <si>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</si>
  <si>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</si>
  <si>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</si>
  <si>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</si>
  <si>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</si>
  <si>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</si>
  <si>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</si>
  <si>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</si>
  <si>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</si>
  <si>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</si>
  <si>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</si>
  <si>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</si>
  <si>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</si>
  <si>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</si>
  <si>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</si>
  <si>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</si>
  <si>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</si>
  <si>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</si>
  <si>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</si>
  <si>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</si>
  <si>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</si>
  <si>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</si>
  <si>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</si>
  <si>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</si>
  <si>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</si>
  <si>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</si>
  <si>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</si>
  <si>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</si>
  <si>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</si>
  <si>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</si>
  <si>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</si>
  <si>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</si>
  <si>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</si>
  <si>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</si>
  <si>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</si>
  <si>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</si>
  <si>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</si>
  <si>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</si>
  <si>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</si>
  <si>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</si>
  <si>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</si>
  <si>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</si>
  <si>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</si>
  <si>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</si>
  <si>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</si>
  <si>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</si>
  <si>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</si>
  <si>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</si>
  <si>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</si>
  <si>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</si>
  <si>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</si>
  <si>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</si>
  <si>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</si>
  <si>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</si>
  <si>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</si>
  <si>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</si>
  <si>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</si>
  <si>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</si>
  <si>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</si>
  <si>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</si>
  <si>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</si>
  <si>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</si>
  <si>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</si>
  <si>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</si>
  <si>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</si>
  <si>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</si>
  <si>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</si>
  <si>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</si>
  <si>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</si>
  <si>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</si>
  <si>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</si>
  <si>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</si>
  <si>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</si>
  <si>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</si>
  <si>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</si>
  <si>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</si>
  <si>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</si>
  <si>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</si>
  <si>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</si>
  <si>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</si>
  <si>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</si>
  <si>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</si>
  <si>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</si>
  <si>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</si>
  <si>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</si>
  <si>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</si>
  <si>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</si>
  <si>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</si>
  <si>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</si>
  <si>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</si>
  <si>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</si>
  <si>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</si>
  <si>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</si>
  <si>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</si>
  <si>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</si>
  <si>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</si>
  <si>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</si>
  <si>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</si>
  <si>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</si>
  <si>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</si>
  <si>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</si>
  <si>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</si>
  <si>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</si>
  <si>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</si>
  <si>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</si>
  <si>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</si>
  <si>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</si>
  <si>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</si>
  <si>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</si>
  <si>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</si>
  <si>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</si>
  <si>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</si>
  <si>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</si>
  <si>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</si>
  <si>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</si>
  <si>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</si>
  <si>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</si>
  <si>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</si>
  <si>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</si>
  <si>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</si>
  <si>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</si>
  <si>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</si>
  <si>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</si>
  <si>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</si>
  <si>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</si>
  <si>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</si>
  <si>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</si>
  <si>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</si>
  <si>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</si>
  <si>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</si>
  <si>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</si>
  <si>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</si>
  <si>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</si>
  <si>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</si>
  <si>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</si>
  <si>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</si>
  <si>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</si>
  <si>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</si>
  <si>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</si>
  <si>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</si>
  <si>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</si>
  <si>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</si>
  <si>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</si>
  <si>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</si>
  <si>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</si>
  <si>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</si>
  <si>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</si>
  <si>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</si>
  <si>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</si>
  <si>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</si>
  <si>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</si>
  <si>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</si>
  <si>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</si>
  <si>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</si>
  <si>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</si>
  <si>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</si>
  <si>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</si>
  <si>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</si>
  <si>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</si>
  <si>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</si>
  <si>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</si>
  <si>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</si>
  <si>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</si>
  <si>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</si>
  <si>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</si>
  <si>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</si>
  <si>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</si>
  <si>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</si>
  <si>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</si>
  <si>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</si>
  <si>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</si>
  <si>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</si>
  <si>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</si>
  <si>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</si>
  <si>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</si>
  <si>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</si>
  <si>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</si>
  <si>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</si>
  <si>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</si>
  <si>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</si>
  <si>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</si>
  <si>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</si>
  <si>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</si>
  <si>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</si>
  <si>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</si>
  <si>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</si>
  <si>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</si>
  <si>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</si>
  <si>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</si>
  <si>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</si>
  <si>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</si>
  <si>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</si>
  <si>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</si>
  <si>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</si>
  <si>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</si>
  <si>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</si>
  <si>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</si>
  <si>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</si>
  <si>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</si>
  <si>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</si>
  <si>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</si>
  <si>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</si>
  <si>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</si>
  <si>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</si>
  <si>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</si>
  <si>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</si>
  <si>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</si>
  <si>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</si>
  <si>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</si>
  <si>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</si>
  <si>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</si>
  <si>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</si>
  <si>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</si>
  <si>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</si>
  <si>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</si>
  <si>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</si>
  <si>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</si>
  <si>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</si>
  <si>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</si>
  <si>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</si>
  <si>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</si>
  <si>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</si>
  <si>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</si>
  <si>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</si>
  <si>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</si>
  <si>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</si>
  <si>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</si>
  <si>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</si>
  <si>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</si>
  <si>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</si>
  <si>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</si>
  <si>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</si>
  <si>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</si>
  <si>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</si>
  <si>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</si>
  <si>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</si>
  <si>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</si>
  <si>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</si>
  <si>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</si>
  <si>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</si>
  <si>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</si>
  <si>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</si>
  <si>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</si>
  <si>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</si>
  <si>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</si>
  <si>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</si>
  <si>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</si>
  <si>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</si>
  <si>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</si>
  <si>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</si>
  <si>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</si>
  <si>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</si>
  <si>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</si>
  <si>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</si>
  <si>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</si>
  <si>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</si>
  <si>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</si>
  <si>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</si>
  <si>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</si>
  <si>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</si>
  <si>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</si>
  <si>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</si>
  <si>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</si>
  <si>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</si>
  <si>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</si>
  <si>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</si>
  <si>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</si>
  <si>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</si>
  <si>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</si>
  <si>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</si>
  <si>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</si>
  <si>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</si>
  <si>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</si>
  <si>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</si>
  <si>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</si>
  <si>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</si>
  <si>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</si>
  <si>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</si>
  <si>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</si>
  <si>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</si>
  <si>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</si>
  <si>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</si>
  <si>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</si>
  <si>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</si>
  <si>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</si>
  <si>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</si>
  <si>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</si>
  <si>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</si>
  <si>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</si>
  <si>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</si>
  <si>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</si>
  <si>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</si>
  <si>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</si>
  <si>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</si>
  <si>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</si>
  <si>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</si>
  <si>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</si>
  <si>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</si>
  <si>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</si>
  <si>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</si>
  <si>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</si>
  <si>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</si>
  <si>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</si>
  <si>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</si>
  <si>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</si>
  <si>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</si>
  <si>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</si>
  <si>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</si>
  <si>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</si>
  <si>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</si>
  <si>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</si>
  <si>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</si>
  <si>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</si>
  <si>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</si>
  <si>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</si>
  <si>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</si>
  <si>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</si>
  <si>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</si>
  <si>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</si>
  <si>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</si>
  <si>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</si>
  <si>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</si>
  <si>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</si>
  <si>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</si>
  <si>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</si>
  <si>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</si>
  <si>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</si>
  <si>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</si>
  <si>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</si>
  <si>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</si>
  <si>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</si>
  <si>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</si>
  <si>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</si>
  <si>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</si>
  <si>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</si>
  <si>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</si>
  <si>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</si>
  <si>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</si>
  <si>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</si>
  <si>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</si>
  <si>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</si>
  <si>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</si>
  <si>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</si>
  <si>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</si>
  <si>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</si>
  <si>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</si>
  <si>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</si>
  <si>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</si>
  <si>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</si>
  <si>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</si>
  <si>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</si>
  <si>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</si>
  <si>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</si>
  <si>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</si>
  <si>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</si>
  <si>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</si>
  <si>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</si>
  <si>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</si>
  <si>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</si>
  <si>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</si>
  <si>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</si>
  <si>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</si>
  <si>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</si>
  <si>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</si>
  <si>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</si>
  <si>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</si>
  <si>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</si>
  <si>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</si>
  <si>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</si>
  <si>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</si>
  <si>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</si>
  <si>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</si>
  <si>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</si>
  <si>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</si>
  <si>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</si>
  <si>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</si>
  <si>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</si>
  <si>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</si>
  <si>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</si>
  <si>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</si>
  <si>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</si>
  <si>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</si>
  <si>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</si>
  <si>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</si>
  <si>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</si>
  <si>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</si>
  <si>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</si>
  <si>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</si>
  <si>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</si>
  <si>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</si>
  <si>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</si>
  <si>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</si>
  <si>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</si>
  <si>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</si>
  <si>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</si>
  <si>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</si>
  <si>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</si>
  <si>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</si>
  <si>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</si>
  <si>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</si>
  <si>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</si>
  <si>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</si>
  <si>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</si>
  <si>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</si>
  <si>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</si>
  <si>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</si>
  <si>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</si>
  <si>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</si>
  <si>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</si>
  <si>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</si>
  <si>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</si>
  <si>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</si>
  <si>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</si>
  <si>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</si>
  <si>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</si>
  <si>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</si>
  <si>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</si>
  <si>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</si>
  <si>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</si>
  <si>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</si>
  <si>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</si>
  <si>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</si>
  <si>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</si>
  <si>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</si>
  <si>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</si>
  <si>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</si>
  <si>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</si>
  <si>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</si>
  <si>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</si>
  <si>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</si>
  <si>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</si>
  <si>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</si>
  <si>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</si>
  <si>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</si>
  <si>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</si>
  <si>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</si>
  <si>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</si>
  <si>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</si>
  <si>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</si>
  <si>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</si>
  <si>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</si>
  <si>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</si>
  <si>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</si>
  <si>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</si>
  <si>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</si>
  <si>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</si>
  <si>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</si>
  <si>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</si>
  <si>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</si>
  <si>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</si>
  <si>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</si>
  <si>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</si>
  <si>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</si>
  <si>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</si>
  <si>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</si>
  <si>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</si>
  <si>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</si>
  <si>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</si>
  <si>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</si>
  <si>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</si>
  <si>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</si>
  <si>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</si>
  <si>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</si>
  <si>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</si>
  <si>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</si>
  <si>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</si>
  <si>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</si>
  <si>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</si>
  <si>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</si>
  <si>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</si>
  <si>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</si>
  <si>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</si>
  <si>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</si>
  <si>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</si>
  <si>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</si>
  <si>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</si>
  <si>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</si>
  <si>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</si>
  <si>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</si>
  <si>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</si>
  <si>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</si>
  <si>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</si>
  <si>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</si>
  <si>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</si>
  <si>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</si>
  <si>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</si>
  <si>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</si>
  <si>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</si>
  <si>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</si>
  <si>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</si>
  <si>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</si>
  <si>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</si>
  <si>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</si>
  <si>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</si>
  <si>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</si>
  <si>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</si>
  <si>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</si>
  <si>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</si>
  <si>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</si>
  <si>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</si>
  <si>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</si>
  <si>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</si>
  <si>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</si>
  <si>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</si>
  <si>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</si>
  <si>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</si>
  <si>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</si>
  <si>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</si>
  <si>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</si>
  <si>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</si>
  <si>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</si>
  <si>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</si>
  <si>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</si>
  <si>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</si>
  <si>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</si>
  <si>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</si>
  <si>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</si>
  <si>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</si>
  <si>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</si>
  <si>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</si>
  <si>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</si>
  <si>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</si>
  <si>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</si>
  <si>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</si>
  <si>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</si>
  <si>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</si>
  <si>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</si>
  <si>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</si>
  <si>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</si>
  <si>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</si>
  <si>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</si>
  <si>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</si>
  <si>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</si>
  <si>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</si>
  <si>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</si>
  <si>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</si>
  <si>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</si>
  <si>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</si>
  <si>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</si>
  <si>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</si>
  <si>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</si>
  <si>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</si>
  <si>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</si>
  <si>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</si>
  <si>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</si>
  <si>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</si>
  <si>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</si>
  <si>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</si>
  <si>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</si>
  <si>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</si>
  <si>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</si>
  <si>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</si>
  <si>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</si>
  <si>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</si>
  <si>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</si>
  <si>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</si>
  <si>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</si>
  <si>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</si>
  <si>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</si>
  <si>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</si>
  <si>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</si>
  <si>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</si>
  <si>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</si>
  <si>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</si>
  <si>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</si>
  <si>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</si>
  <si>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</si>
  <si>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</si>
  <si>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</si>
  <si>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</si>
  <si>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</si>
  <si>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</si>
  <si>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</si>
  <si>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</si>
  <si>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</si>
  <si>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</si>
  <si>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</si>
  <si>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</si>
  <si>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</si>
  <si>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</si>
  <si>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</si>
  <si>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</si>
  <si>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</si>
  <si>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</si>
  <si>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</si>
  <si>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</si>
  <si>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</si>
  <si>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</si>
  <si>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</si>
  <si>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</si>
  <si>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</si>
  <si>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</si>
  <si>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</si>
  <si>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</si>
  <si>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</si>
  <si>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</si>
  <si>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</si>
  <si>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</si>
  <si>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</si>
  <si>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</si>
  <si>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</si>
  <si>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</si>
  <si>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</si>
  <si>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</si>
  <si>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</si>
  <si>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</si>
  <si>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</si>
  <si>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</si>
  <si>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</si>
  <si>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</si>
  <si>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</si>
  <si>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</si>
  <si>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</si>
  <si>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</si>
  <si>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</si>
  <si>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</si>
  <si>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</si>
  <si>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</si>
  <si>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</si>
  <si>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</si>
  <si>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</si>
  <si>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</si>
  <si>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</si>
  <si>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</si>
  <si>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</si>
  <si>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</si>
  <si>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</si>
  <si>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</si>
  <si>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</si>
  <si>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</si>
  <si>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</si>
  <si>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</si>
  <si>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</si>
  <si>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</si>
  <si>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</si>
  <si>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</si>
  <si>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</si>
  <si>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</si>
  <si>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</si>
  <si>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</si>
  <si>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</si>
  <si>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</si>
  <si>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</si>
  <si>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</si>
  <si>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</si>
  <si>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</si>
  <si>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</si>
  <si>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</si>
  <si>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</si>
  <si>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</si>
  <si>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</si>
  <si>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</si>
  <si>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</si>
  <si>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</si>
  <si>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</si>
  <si>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</si>
  <si>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</si>
  <si>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</si>
  <si>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</si>
  <si>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</si>
  <si>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</si>
  <si>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</si>
  <si>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</si>
  <si>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</si>
  <si>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</si>
  <si>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</si>
  <si>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</si>
  <si>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</si>
  <si>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</si>
  <si>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</si>
  <si>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</si>
  <si>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</si>
  <si>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</si>
  <si>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</si>
  <si>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</si>
  <si>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</si>
  <si>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</si>
  <si>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</si>
  <si>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</si>
  <si>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</si>
  <si>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</si>
  <si>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</si>
  <si>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</si>
  <si>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</si>
  <si>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</si>
  <si>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</si>
  <si>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</si>
  <si>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</si>
  <si>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</si>
  <si>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</si>
  <si>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</si>
  <si>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</si>
  <si>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</si>
  <si>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</si>
  <si>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</si>
  <si>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</si>
  <si>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</si>
  <si>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</si>
  <si>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</si>
  <si>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</si>
  <si>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</si>
  <si>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</si>
  <si>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</si>
  <si>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</si>
  <si>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</si>
  <si>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</si>
  <si>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</si>
  <si>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</si>
  <si>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</si>
  <si>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</si>
  <si>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</si>
  <si>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</si>
  <si>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</si>
  <si>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</si>
  <si>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</si>
  <si>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</si>
  <si>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</si>
  <si>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</si>
  <si>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</si>
  <si>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</si>
  <si>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</si>
  <si>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</si>
  <si>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</si>
  <si>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</si>
  <si>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</si>
  <si>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</si>
  <si>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</si>
  <si>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</si>
  <si>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</si>
  <si>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</si>
  <si>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</si>
  <si>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</si>
  <si>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</si>
  <si>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</si>
  <si>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</si>
  <si>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</si>
  <si>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</si>
  <si>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</si>
  <si>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</si>
  <si>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</si>
  <si>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</si>
  <si>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</si>
  <si>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</si>
  <si>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</si>
  <si>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</si>
  <si>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</si>
  <si>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</si>
  <si>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</si>
  <si>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</si>
  <si>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</si>
  <si>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</si>
  <si>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</si>
  <si>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</si>
  <si>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</si>
  <si>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</si>
  <si>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</si>
  <si>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</si>
  <si>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</si>
  <si>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</si>
  <si>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</si>
  <si>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</si>
  <si>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</si>
  <si>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</si>
  <si>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</si>
  <si>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</si>
  <si>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</si>
  <si>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</si>
  <si>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</si>
  <si>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</si>
  <si>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</si>
  <si>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</si>
  <si>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</si>
  <si>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</si>
  <si>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</si>
  <si>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</si>
  <si>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</si>
  <si>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</si>
  <si>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</si>
  <si>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</si>
  <si>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</si>
  <si>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</si>
  <si>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</si>
  <si>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</si>
  <si>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</si>
  <si>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</si>
  <si>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</si>
  <si>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</si>
  <si>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</si>
  <si>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</si>
  <si>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</si>
  <si>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</si>
  <si>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</si>
  <si>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</si>
  <si>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</si>
  <si>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</si>
  <si>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</si>
  <si>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</si>
  <si>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</si>
  <si>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</si>
  <si>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</si>
  <si>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</si>
  <si>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</si>
  <si>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</si>
  <si>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</si>
  <si>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</si>
  <si>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</si>
  <si>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</si>
  <si>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</si>
  <si>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</si>
  <si>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</si>
  <si>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</si>
  <si>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</si>
  <si>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</si>
  <si>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</si>
  <si>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</si>
  <si>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</si>
  <si>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</si>
  <si>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</si>
  <si>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</si>
  <si>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</si>
  <si>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</si>
  <si>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</si>
  <si>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</si>
  <si>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</si>
  <si>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</si>
  <si>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</si>
  <si>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</si>
  <si>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</si>
  <si>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</si>
  <si>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</si>
  <si>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</si>
  <si>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</si>
  <si>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</si>
  <si>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</si>
  <si>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</si>
  <si>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</si>
  <si>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</si>
  <si>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</si>
  <si>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</si>
  <si>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</si>
  <si>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</si>
  <si>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</si>
  <si>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</si>
  <si>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</si>
  <si>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</si>
  <si>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</si>
  <si>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</si>
  <si>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</si>
  <si>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</si>
  <si>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</si>
  <si>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</si>
  <si>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</si>
  <si>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</si>
  <si>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</si>
  <si>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</si>
  <si>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</si>
  <si>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</si>
  <si>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</si>
  <si>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</si>
  <si>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</si>
  <si>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</si>
  <si>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</si>
  <si>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</si>
  <si>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</si>
  <si>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</si>
  <si>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</si>
  <si>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</si>
  <si>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</si>
  <si>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</si>
  <si>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</si>
  <si>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</si>
  <si>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</si>
  <si>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</si>
  <si>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</si>
  <si>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</si>
  <si>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</si>
  <si>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</si>
  <si>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</si>
  <si>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</si>
  <si>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</si>
  <si>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</si>
  <si>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</si>
  <si>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</si>
  <si>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</si>
  <si>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</si>
  <si>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</si>
  <si>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</si>
  <si>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</si>
  <si>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</si>
  <si>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</si>
  <si>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</si>
  <si>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</si>
  <si>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</si>
  <si>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</si>
  <si>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</si>
  <si>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</si>
  <si>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</si>
  <si>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</si>
  <si>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</si>
  <si>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</si>
  <si>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</si>
  <si>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</si>
  <si>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</si>
  <si>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</si>
  <si>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</si>
  <si>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</si>
  <si>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</si>
  <si>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</si>
  <si>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</si>
  <si>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</si>
  <si>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</si>
  <si>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</si>
  <si>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</si>
  <si>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</si>
  <si>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</si>
  <si>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</si>
  <si>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</si>
  <si>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</si>
  <si>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</si>
  <si>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</si>
  <si>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</si>
  <si>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</si>
  <si>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</si>
  <si>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</si>
  <si>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</si>
  <si>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</si>
  <si>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</si>
  <si>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</si>
  <si>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</si>
  <si>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</si>
  <si>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</si>
  <si>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</si>
  <si>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</si>
  <si>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</si>
  <si>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</si>
  <si>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</si>
  <si>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</si>
  <si>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</si>
  <si>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</si>
  <si>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</si>
  <si>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</si>
  <si>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</si>
  <si>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</si>
  <si>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</si>
  <si>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</si>
  <si>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</si>
  <si>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</si>
  <si>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</si>
  <si>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</si>
  <si>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</si>
  <si>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</si>
  <si>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</si>
  <si>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</si>
  <si>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</si>
  <si>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</si>
  <si>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</si>
  <si>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</si>
  <si>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</si>
  <si>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</si>
  <si>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</si>
  <si>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</si>
  <si>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</si>
  <si>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</si>
  <si>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</si>
  <si>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</si>
  <si>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</si>
  <si>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</si>
  <si>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</si>
  <si>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</si>
  <si>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</si>
  <si>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</si>
  <si>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</si>
  <si>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</si>
  <si>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</si>
  <si>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</si>
  <si>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</si>
  <si>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</si>
  <si>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</si>
  <si>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</si>
  <si>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</si>
  <si>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</si>
  <si>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</si>
  <si>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</si>
  <si>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</si>
  <si>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</si>
  <si>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</si>
  <si>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</si>
  <si>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</si>
  <si>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</si>
  <si>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</si>
  <si>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</si>
  <si>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</si>
  <si>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</si>
  <si>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</si>
  <si>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</si>
  <si>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</si>
  <si>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</si>
  <si>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</si>
  <si>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</si>
  <si>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</si>
  <si>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</si>
  <si>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</si>
  <si>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</si>
  <si>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</si>
  <si>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</si>
  <si>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</si>
  <si>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</si>
  <si>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</si>
  <si>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</si>
  <si>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</si>
  <si>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</si>
  <si>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</si>
  <si>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</si>
  <si>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</si>
  <si>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</si>
  <si>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</si>
  <si>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</si>
  <si>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</si>
  <si>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</si>
  <si>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</si>
  <si>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</si>
  <si>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</si>
  <si>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</si>
  <si>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</si>
  <si>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</si>
  <si>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</si>
  <si>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</si>
  <si>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</si>
  <si>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</si>
  <si>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</si>
  <si>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</si>
  <si>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</si>
  <si>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</si>
  <si>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</si>
  <si>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</si>
  <si>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</si>
  <si>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</si>
  <si>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</si>
  <si>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</si>
  <si>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</si>
  <si>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</si>
  <si>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</si>
  <si>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</si>
  <si>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</si>
  <si>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</si>
  <si>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</si>
  <si>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</si>
  <si>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</si>
  <si>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</si>
  <si>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</si>
  <si>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</si>
  <si>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</si>
  <si>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</si>
  <si>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</si>
  <si>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</si>
  <si>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</si>
  <si>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</si>
  <si>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</si>
  <si>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</si>
  <si>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</si>
  <si>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</si>
  <si>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</si>
  <si>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</si>
  <si>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</si>
  <si>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</si>
  <si>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</si>
  <si>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</si>
  <si>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</si>
  <si>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</si>
  <si>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</si>
  <si>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</si>
  <si>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</si>
  <si>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</si>
  <si>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</si>
  <si>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</si>
  <si>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</si>
  <si>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</si>
  <si>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</si>
  <si>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</si>
  <si>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</si>
  <si>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</si>
  <si>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</si>
  <si>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</si>
  <si>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</si>
  <si>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</si>
  <si>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</si>
  <si>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</si>
  <si>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</si>
  <si>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</si>
  <si>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</si>
  <si>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</si>
  <si>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</si>
  <si>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</si>
  <si>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</si>
  <si>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</si>
  <si>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</si>
  <si>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</si>
  <si>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</si>
  <si>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</si>
  <si>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</si>
  <si>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</si>
  <si>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</si>
  <si>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</si>
  <si>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</si>
  <si>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</si>
  <si>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</si>
  <si>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</si>
  <si>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</si>
  <si>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</si>
  <si>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</si>
  <si>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</si>
  <si>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</si>
  <si>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</si>
  <si>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</si>
  <si>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</si>
  <si>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</si>
  <si>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</si>
  <si>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</si>
  <si>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</si>
  <si>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</si>
  <si>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</si>
  <si>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</si>
  <si>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</si>
  <si>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</si>
  <si>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</si>
  <si>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</si>
  <si>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</si>
  <si>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</si>
  <si>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</si>
  <si>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</si>
  <si>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</si>
  <si>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</si>
  <si>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</si>
  <si>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</si>
  <si>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</si>
  <si>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</si>
  <si>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</si>
  <si>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</si>
  <si>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</si>
  <si>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</si>
  <si>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</si>
  <si>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</si>
  <si>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</si>
  <si>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</si>
  <si>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</si>
  <si>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</si>
  <si>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</si>
  <si>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</si>
  <si>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</si>
  <si>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</si>
  <si>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</si>
  <si>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</si>
  <si>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</si>
  <si>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</si>
  <si>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</si>
  <si>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</si>
  <si>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</si>
  <si>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</si>
  <si>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</si>
  <si>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</si>
  <si>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</si>
  <si>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</si>
  <si>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</si>
  <si>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</si>
  <si>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</si>
  <si>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</si>
  <si>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</si>
  <si>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</si>
  <si>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</si>
  <si>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</si>
  <si>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</si>
  <si>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</si>
  <si>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</si>
  <si>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</si>
  <si>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</si>
  <si>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</si>
  <si>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</si>
  <si>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</si>
  <si>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</si>
  <si>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</si>
  <si>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</si>
  <si>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</si>
  <si>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</si>
  <si>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</si>
  <si>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</si>
  <si>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</si>
  <si>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</si>
  <si>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</si>
  <si>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</si>
  <si>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</si>
  <si>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</si>
  <si>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</si>
  <si>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</si>
  <si>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</si>
  <si>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</si>
  <si>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</si>
  <si>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</si>
  <si>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</si>
  <si>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</si>
  <si>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</si>
  <si>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</si>
  <si>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</si>
  <si>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</si>
  <si>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</si>
  <si>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</si>
  <si>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</si>
  <si>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</si>
  <si>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</si>
  <si>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</si>
  <si>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</si>
  <si>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</si>
  <si>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</si>
  <si>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</si>
  <si>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</si>
  <si>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</si>
  <si>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</si>
  <si>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</si>
  <si>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</si>
  <si>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</si>
  <si>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</si>
  <si>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</si>
  <si>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</si>
  <si>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</si>
  <si>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</si>
  <si>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</si>
  <si>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</si>
  <si>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</si>
  <si>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</si>
  <si>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</si>
  <si>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</si>
  <si>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</si>
  <si>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</si>
  <si>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</si>
  <si>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</si>
  <si>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</si>
  <si>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</si>
  <si>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</si>
  <si>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</si>
  <si>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</si>
  <si>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</si>
  <si>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</si>
  <si>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</si>
  <si>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</si>
  <si>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</si>
  <si>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</si>
  <si>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</si>
  <si>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</si>
  <si>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</si>
  <si>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</si>
  <si>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</si>
  <si>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</si>
  <si>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</si>
  <si>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</si>
  <si>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</si>
  <si>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</si>
  <si>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</si>
  <si>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</si>
  <si>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</si>
  <si>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</si>
  <si>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</si>
  <si>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</si>
  <si>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</si>
  <si>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</si>
  <si>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</si>
  <si>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</si>
  <si>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</si>
  <si>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</si>
  <si>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</si>
  <si>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</si>
  <si>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</si>
  <si>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</si>
  <si>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</si>
  <si>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</si>
  <si>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</si>
  <si>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</si>
  <si>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</si>
  <si>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</si>
  <si>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</si>
  <si>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</si>
  <si>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</si>
  <si>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</si>
  <si>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</si>
  <si>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</si>
  <si>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</si>
  <si>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</si>
  <si>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</si>
  <si>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</si>
  <si>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</si>
  <si>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</si>
  <si>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</si>
  <si>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</si>
  <si>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</si>
  <si>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</si>
  <si>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</si>
  <si>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</si>
  <si>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</si>
  <si>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</si>
  <si>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</si>
  <si>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</si>
  <si>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</si>
  <si>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</si>
  <si>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</si>
  <si>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</si>
  <si>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</si>
  <si>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</si>
  <si>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</si>
  <si>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</si>
  <si>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</si>
  <si>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</si>
  <si>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</si>
  <si>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</si>
  <si>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</si>
  <si>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</si>
  <si>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</si>
  <si>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</si>
  <si>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</si>
  <si>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</si>
  <si>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</si>
  <si>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</si>
  <si>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</si>
  <si>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</si>
  <si>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</si>
  <si>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</si>
  <si>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</si>
  <si>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</si>
  <si>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</si>
  <si>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</si>
  <si>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</si>
  <si>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</si>
  <si>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</si>
  <si>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</si>
  <si>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</si>
  <si>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</si>
  <si>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</si>
  <si>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</si>
  <si>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</si>
  <si>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</si>
  <si>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</si>
  <si>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</si>
  <si>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</si>
  <si>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</si>
  <si>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</si>
  <si>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</si>
  <si>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</si>
  <si>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</si>
  <si>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</si>
  <si>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</si>
  <si>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</si>
  <si>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</si>
  <si>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</si>
  <si>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</si>
  <si>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</si>
  <si>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</si>
  <si>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</si>
  <si>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</si>
  <si>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</si>
  <si>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</si>
  <si>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</si>
  <si>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</si>
  <si>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</si>
  <si>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</si>
  <si>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</si>
  <si>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</si>
  <si>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</si>
  <si>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</si>
  <si>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</si>
  <si>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</si>
  <si>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</si>
  <si>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</si>
  <si>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</si>
  <si>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</si>
  <si>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</si>
  <si>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</si>
  <si>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</si>
  <si>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</si>
  <si>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</si>
  <si>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</si>
  <si>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</si>
  <si>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</si>
  <si>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</si>
  <si>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</si>
  <si>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</si>
  <si>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</si>
  <si>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</si>
  <si>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</si>
  <si>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</si>
  <si>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</si>
  <si>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</si>
  <si>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</si>
  <si>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</si>
  <si>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</si>
  <si>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</si>
  <si>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</si>
  <si>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</si>
  <si>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</si>
  <si>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</si>
  <si>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</si>
  <si>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</si>
  <si>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</si>
  <si>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</si>
  <si>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</si>
  <si>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</si>
  <si>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</si>
  <si>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</si>
  <si>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</si>
  <si>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</si>
  <si>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</si>
  <si>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</si>
  <si>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</si>
  <si>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</si>
  <si>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</si>
  <si>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</si>
  <si>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</si>
  <si>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</si>
  <si>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</si>
  <si>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</si>
  <si>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</si>
  <si>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</si>
  <si>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</si>
  <si>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</si>
  <si>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</si>
  <si>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</si>
  <si>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</si>
  <si>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</si>
  <si>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</si>
  <si>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</si>
  <si>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</si>
  <si>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</si>
  <si>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</si>
  <si>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</si>
  <si>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</si>
  <si>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</si>
  <si>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</si>
  <si>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</si>
  <si>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</si>
  <si>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</si>
  <si>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</si>
  <si>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</si>
  <si>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</si>
  <si>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</si>
  <si>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</si>
  <si>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</si>
  <si>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</si>
  <si>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</si>
  <si>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</si>
  <si>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</si>
  <si>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</si>
  <si>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</si>
  <si>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</si>
  <si>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</si>
  <si>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</si>
  <si>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</si>
  <si>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</si>
  <si>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</si>
  <si>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</si>
  <si>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</si>
  <si>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</si>
  <si>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</si>
  <si>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</si>
  <si>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</si>
  <si>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</si>
  <si>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</si>
  <si>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</si>
  <si>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</si>
  <si>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</si>
  <si>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</si>
  <si>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</si>
  <si>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</si>
  <si>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</si>
  <si>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</si>
  <si>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</si>
  <si>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</si>
  <si>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</si>
  <si>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</si>
  <si>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</si>
  <si>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</si>
  <si>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</si>
  <si>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</si>
  <si>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</si>
  <si>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</si>
  <si>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</si>
  <si>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</si>
  <si>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</si>
  <si>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</si>
  <si>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</si>
  <si>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</si>
  <si>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</si>
  <si>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</si>
  <si>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</si>
  <si>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</si>
  <si>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</si>
  <si>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</si>
  <si>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</si>
  <si>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</si>
  <si>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</si>
  <si>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</si>
  <si>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</si>
  <si>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</si>
  <si>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</si>
  <si>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</si>
  <si>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</si>
  <si>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</si>
  <si>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</si>
  <si>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</si>
  <si>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</si>
  <si>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</si>
  <si>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</si>
  <si>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</si>
  <si>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</si>
  <si>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</si>
  <si>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</si>
  <si>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</si>
  <si>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</si>
  <si>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</si>
  <si>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</si>
  <si>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</si>
  <si>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</si>
  <si>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</si>
  <si>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</si>
  <si>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</si>
  <si>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</si>
  <si>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</si>
  <si>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</si>
  <si>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</si>
  <si>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</si>
  <si>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</si>
  <si>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</si>
  <si>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</si>
  <si>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</si>
  <si>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</si>
  <si>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</si>
  <si>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</si>
  <si>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</si>
  <si>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</si>
  <si>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</si>
  <si>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</si>
  <si>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</si>
  <si>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</si>
  <si>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</si>
  <si>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</si>
  <si>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</si>
  <si>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</si>
  <si>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</si>
  <si>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</si>
  <si>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</si>
  <si>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</si>
  <si>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</si>
  <si>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</si>
  <si>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</si>
  <si>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</si>
  <si>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</si>
  <si>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</si>
  <si>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</si>
  <si>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</si>
  <si>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</si>
  <si>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</si>
  <si>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</si>
  <si>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</si>
  <si>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</si>
  <si>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</si>
  <si>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</si>
  <si>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</si>
  <si>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</si>
  <si>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</si>
  <si>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</si>
  <si>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</si>
  <si>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</si>
  <si>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</si>
  <si>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</si>
  <si>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</si>
  <si>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</si>
  <si>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</si>
  <si>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</si>
  <si>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</si>
  <si>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</si>
  <si>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</si>
  <si>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</si>
  <si>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</si>
  <si>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</si>
  <si>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</si>
  <si>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</si>
  <si>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</si>
  <si>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</si>
  <si>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</si>
  <si>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</si>
  <si>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</si>
  <si>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</si>
  <si>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</si>
  <si>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</si>
  <si>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</si>
  <si>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</si>
  <si>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</si>
  <si>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</si>
  <si>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</si>
  <si>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</si>
  <si>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</si>
  <si>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</si>
  <si>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</si>
  <si>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</si>
  <si>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</si>
  <si>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</si>
  <si>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</si>
  <si>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</si>
  <si>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</si>
  <si>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</si>
  <si>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</si>
  <si>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</si>
  <si>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</si>
  <si>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</si>
  <si>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</si>
  <si>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</si>
  <si>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</si>
  <si>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</si>
  <si>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</si>
  <si>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</si>
  <si>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</si>
  <si>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</si>
  <si>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</si>
  <si>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</si>
  <si>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</si>
  <si>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</si>
  <si>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</si>
  <si>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</si>
  <si>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</si>
  <si>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</si>
  <si>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</si>
  <si>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</si>
  <si>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</si>
  <si>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</si>
  <si>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</si>
  <si>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</si>
  <si>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</si>
  <si>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</si>
  <si>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</si>
  <si>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</si>
  <si>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</si>
  <si>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</si>
  <si>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</si>
  <si>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</si>
  <si>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</si>
  <si>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</si>
  <si>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</si>
  <si>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</si>
  <si>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</si>
  <si>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</si>
  <si>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</si>
  <si>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</si>
  <si>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</si>
  <si>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</si>
  <si>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</si>
  <si>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</si>
  <si>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</si>
  <si>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</si>
  <si>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</si>
  <si>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</si>
  <si>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</si>
  <si>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</si>
  <si>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</si>
  <si>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</si>
  <si>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</si>
  <si>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</si>
  <si>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</si>
  <si>
    <t>2021-27-10001042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</si>
</sst>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1" t="str">
        <f>HYPERLINK("#MI_Oferente_Singular!A114","CAPACIDAD RESIDUAL")</f>
        <v>CAPACIDAD RESIDUAL</v>
      </c>
      <c r="F8" s="232"/>
      <c r="G8" s="233"/>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1" t="str">
        <f>HYPERLINK("#MI_Oferente_Singular!A162","TALENTO HUMANO")</f>
        <v>TALENTO HUMANO</v>
      </c>
      <c r="F9" s="232"/>
      <c r="G9" s="233"/>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1" t="str">
        <f>HYPERLINK("#MI_Oferente_Singular!F162","INFRAESTRUCTURA")</f>
        <v>INFRAESTRUCTURA</v>
      </c>
      <c r="F10" s="232"/>
      <c r="G10" s="233"/>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2700</v>
      </c>
      <c r="D15" s="35"/>
      <c r="E15" s="35"/>
      <c r="F15" s="5"/>
      <c r="G15" s="32" t="s">
        <v>1168</v>
      </c>
      <c r="H15" s="102" t="s">
        <v>628</v>
      </c>
      <c r="I15" s="32" t="s">
        <v>2624</v>
      </c>
      <c r="J15" s="107"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234"/>
      <c r="I20" s="137" t="s">
        <v>628</v>
      </c>
      <c r="J20" s="138" t="s">
        <v>649</v>
      </c>
      <c r="K20" s="139">
        <v>2151062160</v>
      </c>
      <c r="L20" s="140"/>
      <c r="M20" s="140">
        <v>44561</v>
      </c>
      <c r="N20" s="125">
        <f>+(M20-L20)/30</f>
        <v>1485.3666666666666</v>
      </c>
      <c r="O20" s="128"/>
      <c r="U20" s="124"/>
      <c r="V20" s="104">
        <f ca="1">NOW()</f>
        <v>44193.977886342589</v>
      </c>
      <c r="W20" s="104">
        <f ca="1">NOW()</f>
        <v>44193.977886342589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FUNDACIÓN PROTEGER DEL CHOCO</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2688</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2691</v>
      </c>
      <c r="C53" s="115" t="s">
        <v>31</v>
      </c>
      <c r="D53" s="112" t="s">
        <v>2692</v>
      </c>
      <c r="E53" s="165">
        <v>42017</v>
      </c>
      <c r="F53" s="165">
        <v>42360</v>
      </c>
      <c r="G53" s="148">
        <f t="shared" si="4"/>
        <v>11.433333333333334</v>
      </c>
      <c r="H53" s="113" t="s">
        <v>2690</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2693</v>
      </c>
      <c r="C54" s="109" t="s">
        <v>31</v>
      </c>
      <c r="D54" s="112" t="s">
        <v>2699</v>
      </c>
      <c r="E54" s="165">
        <v>42751</v>
      </c>
      <c r="F54" s="165">
        <v>43091</v>
      </c>
      <c r="G54" s="148">
        <f t="shared" si="4"/>
        <v>11.333333333333334</v>
      </c>
      <c r="H54" s="113" t="s">
        <v>2696</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2693</v>
      </c>
      <c r="C55" s="115" t="s">
        <v>31</v>
      </c>
      <c r="D55" s="112" t="s">
        <v>2694</v>
      </c>
      <c r="E55" s="165">
        <v>43481</v>
      </c>
      <c r="F55" s="165">
        <v>43818</v>
      </c>
      <c r="G55" s="148">
        <f t="shared" si="4"/>
        <v>11.233333333333333</v>
      </c>
      <c r="H55" s="113" t="s">
        <v>2696</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2693</v>
      </c>
      <c r="C56" s="115" t="s">
        <v>31</v>
      </c>
      <c r="D56" s="112" t="s">
        <v>2695</v>
      </c>
      <c r="E56" s="165">
        <v>43132</v>
      </c>
      <c r="F56" s="165">
        <v>43454</v>
      </c>
      <c r="G56" s="148">
        <f t="shared" si="4"/>
        <v>10.733333333333333</v>
      </c>
      <c r="H56" s="113" t="s">
        <v>2698</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2691</v>
      </c>
      <c r="C57" s="115" t="s">
        <v>31</v>
      </c>
      <c r="D57" s="112" t="s">
        <v>2697</v>
      </c>
      <c r="E57" s="165">
        <v>43479</v>
      </c>
      <c r="F57" s="165">
        <v>43819</v>
      </c>
      <c r="G57" s="148">
        <f t="shared" si="4"/>
        <v>11.333333333333334</v>
      </c>
      <c r="H57" s="113" t="s">
        <v>2698</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2689</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5"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2"/>
      <c r="Z178" s="153" t="str">
        <f>IF(Y178&gt;0,SUM(E180+Y178),"")</f>
        <v/>
      </c>
      <c r="AA178" s="19"/>
      <c r="AB178" s="19"/>
    </row>
    <row r="179" spans="1:28" ht="23.25" x14ac:dyDescent="0.25">
      <c r="A179" s="9"/>
      <c r="B179" s="182" t="s">
        <v>2669</v>
      </c>
      <c r="C179" s="182"/>
      <c r="D179" s="182"/>
      <c r="E179" s="159">
        <v>0.02</v>
      </c>
      <c r="F179" s="158">
        <v>0.01</v>
      </c>
      <c r="G179" s="153">
        <f>IF(F179&gt;0,SUM(E179+F179),"")</f>
        <v>0.03</v>
      </c>
      <c r="H179" s="5"/>
      <c r="I179" s="182" t="s">
        <v>2671</v>
      </c>
      <c r="J179" s="182"/>
      <c r="K179" s="182"/>
      <c r="L179" s="182"/>
      <c r="M179" s="160">
        <v>0.02</v>
      </c>
      <c r="O179" s="8"/>
      <c r="Q179" s="19"/>
      <c r="R179" s="147">
        <f>IF(M179&gt;0,SUM(L179+M179),"")</f>
        <v>0.02</v>
      </c>
      <c r="T179" s="19"/>
      <c r="U179" s="228" t="s">
        <v>1166</v>
      </c>
      <c r="V179" s="228"/>
      <c r="W179" s="228"/>
      <c r="X179" s="24">
        <v>0.02</v>
      </c>
      <c r="Y179" s="152"/>
      <c r="Z179" s="153" t="str">
        <f>IF(Y179&gt;0,SUM(E181+Y179),"")</f>
        <v/>
      </c>
      <c r="AA179" s="19"/>
      <c r="AB179" s="19"/>
    </row>
    <row r="180" spans="1:28" ht="23.25" hidden="1" x14ac:dyDescent="0.25">
      <c r="A180" s="9"/>
      <c r="B180" s="168"/>
      <c r="C180" s="168"/>
      <c r="D180" s="168"/>
      <c r="E180" s="157"/>
      <c r="H180" s="5"/>
      <c r="I180" s="168"/>
      <c r="J180" s="168"/>
      <c r="K180" s="168"/>
      <c r="L180" s="168"/>
      <c r="M180" s="5"/>
      <c r="O180" s="8"/>
      <c r="Q180" s="19"/>
      <c r="R180" s="147" t="str">
        <f>IF(S180&gt;0,SUM(L180+S180),"")</f>
        <v/>
      </c>
      <c r="S180" s="152"/>
      <c r="T180" s="19"/>
      <c r="U180" s="228" t="s">
        <v>1167</v>
      </c>
      <c r="V180" s="228"/>
      <c r="W180" s="228"/>
      <c r="X180" s="24">
        <v>0.03</v>
      </c>
      <c r="Y180" s="152"/>
      <c r="Z180" s="153" t="str">
        <f>IF(Y180&gt;0,SUM(E182+Y180),"")</f>
        <v/>
      </c>
      <c r="AA180" s="19"/>
      <c r="AB180" s="19"/>
    </row>
    <row r="181" spans="1:28" ht="23.25" hidden="1" x14ac:dyDescent="0.25">
      <c r="A181" s="9"/>
      <c r="B181" s="168"/>
      <c r="C181" s="168"/>
      <c r="D181" s="168"/>
      <c r="E181" s="157"/>
      <c r="H181" s="5"/>
      <c r="I181" s="168"/>
      <c r="J181" s="168"/>
      <c r="K181" s="168"/>
      <c r="L181" s="168"/>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8"/>
      <c r="C182" s="168"/>
      <c r="D182" s="168"/>
      <c r="E182" s="157"/>
      <c r="H182" s="5"/>
      <c r="I182" s="168"/>
      <c r="J182" s="168"/>
      <c r="K182" s="168"/>
      <c r="L182" s="168"/>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64531864.799999997</v>
      </c>
      <c r="F185" s="92"/>
      <c r="G185" s="93"/>
      <c r="H185" s="88"/>
      <c r="I185" s="90" t="s">
        <v>2627</v>
      </c>
      <c r="J185" s="154">
        <f>+SUM(M179:M183)</f>
        <v>0.02</v>
      </c>
      <c r="K185" s="227" t="s">
        <v>2628</v>
      </c>
      <c r="L185" s="227"/>
      <c r="M185" s="94">
        <f>+J185*(SUM(K20:K35))</f>
        <v>43021243.200000003</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6" t="s">
        <v>2636</v>
      </c>
      <c r="C192" s="186"/>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2020-12-29T04:28:55Z</cp:lastPrinted>
  <dcterms:created xsi:type="dcterms:W3CDTF">2020-10-14T21:57:42Z</dcterms:created>
  <dcterms:modified xsi:type="dcterms:W3CDTF">2020-12-29T04:29:19Z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