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mil\OneDrive - ahqb\Asociacion Perenne - mio\2020\Licitaciones\002 Manifestaciones de interes 2021\DIMF, HI y CDI\Putumayo\001 2021-86-10002017\"/>
    </mc:Choice>
  </mc:AlternateContent>
  <xr:revisionPtr revIDLastSave="0" documentId="13_ncr:1_{56D7F53E-EC6E-4183-9FB1-964B8CDD3F1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2340" windowWidth="21600" windowHeight="95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<sst xmlns="http://schemas.openxmlformats.org/spreadsheetml/2006/main" count="3076" uniqueCount="2690">
  <si>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</si>
  <si>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</si>
  <si>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</si>
  <si>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</si>
  <si>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</si>
  <si>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</si>
  <si>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</si>
  <si>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</si>
  <si>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</si>
  <si>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</si>
  <si>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</si>
  <si>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</si>
  <si>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</si>
  <si>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</si>
  <si>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</si>
  <si>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</si>
  <si>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</si>
  <si>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</si>
  <si>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</si>
  <si>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</si>
  <si>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</si>
  <si>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</si>
  <si>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</si>
  <si>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</si>
  <si>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</si>
  <si>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</si>
  <si>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</si>
  <si>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</si>
  <si>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</si>
  <si>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</si>
  <si>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</si>
  <si>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</si>
  <si>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</si>
  <si>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</si>
  <si>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</si>
  <si>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</si>
  <si>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</si>
  <si>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</si>
  <si>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</si>
  <si>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</si>
  <si>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</si>
  <si>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</si>
  <si>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</si>
  <si>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</si>
  <si>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</si>
  <si>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</si>
  <si>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</si>
  <si>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</si>
  <si>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</si>
  <si>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</si>
  <si>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</si>
  <si>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</si>
  <si>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</si>
  <si>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</si>
  <si>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</si>
  <si>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</si>
  <si>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</si>
  <si>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</si>
  <si>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</si>
  <si>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</si>
  <si>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</si>
  <si>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</si>
  <si>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</si>
  <si>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</si>
  <si>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</si>
  <si>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</si>
  <si>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</si>
  <si>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</si>
  <si>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</si>
  <si>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</si>
  <si>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</si>
  <si>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</si>
  <si>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</si>
  <si>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</si>
  <si>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</si>
  <si>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</si>
  <si>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</si>
  <si>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</si>
  <si>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</si>
  <si>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</si>
  <si>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</si>
  <si>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</si>
  <si>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</si>
  <si>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</si>
  <si>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</si>
  <si>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</si>
  <si>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</si>
  <si>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</si>
  <si>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</si>
  <si>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</si>
  <si>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</si>
  <si>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</si>
  <si>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</si>
  <si>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</si>
  <si>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</si>
  <si>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</si>
  <si>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</si>
  <si>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</si>
  <si>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</si>
  <si>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</si>
  <si>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</si>
  <si>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</si>
  <si>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</si>
  <si>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</si>
  <si>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</si>
  <si>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</si>
  <si>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</si>
  <si>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</si>
  <si>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</si>
  <si>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</si>
  <si>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</si>
  <si>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</si>
  <si>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</si>
  <si>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</si>
  <si>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</si>
  <si>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</si>
  <si>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</si>
  <si>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</si>
  <si>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</si>
  <si>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</si>
  <si>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</si>
  <si>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</si>
  <si>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</si>
  <si>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</si>
  <si>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</si>
  <si>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</si>
  <si>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</si>
  <si>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</si>
  <si>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</si>
  <si>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</si>
  <si>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</si>
  <si>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</si>
  <si>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</si>
  <si>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</si>
  <si>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</si>
  <si>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</si>
  <si>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</si>
  <si>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</si>
  <si>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</si>
  <si>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</si>
  <si>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</si>
  <si>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</si>
  <si>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</si>
  <si>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</si>
  <si>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</si>
  <si>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</si>
  <si>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</si>
  <si>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</si>
  <si>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</si>
  <si>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</si>
  <si>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</si>
  <si>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</si>
  <si>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</si>
  <si>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</si>
  <si>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</si>
  <si>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</si>
  <si>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</si>
  <si>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</si>
  <si>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</si>
  <si>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</si>
  <si>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</si>
  <si>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</si>
  <si>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</si>
  <si>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</si>
  <si>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</si>
  <si>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</si>
  <si>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</si>
  <si>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</si>
  <si>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</si>
  <si>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</si>
  <si>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</si>
  <si>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</si>
  <si>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</si>
  <si>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</si>
  <si>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</si>
  <si>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</si>
  <si>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</si>
  <si>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</si>
  <si>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</si>
  <si>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</si>
  <si>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</si>
  <si>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</si>
  <si>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</si>
  <si>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</si>
  <si>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</si>
  <si>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</si>
  <si>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</si>
  <si>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</si>
  <si>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</si>
  <si>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</si>
  <si>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</si>
  <si>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</si>
  <si>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</si>
  <si>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</si>
  <si>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</si>
  <si>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</si>
  <si>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</si>
  <si>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</si>
  <si>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</si>
  <si>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</si>
  <si>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</si>
  <si>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</si>
  <si>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</si>
  <si>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</si>
  <si>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</si>
  <si>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</si>
  <si>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</si>
  <si>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</si>
  <si>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</si>
  <si>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</si>
  <si>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</si>
  <si>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</si>
  <si>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</si>
  <si>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</si>
  <si>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</si>
  <si>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</si>
  <si>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</si>
  <si>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</si>
  <si>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</si>
  <si>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</si>
  <si>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</si>
  <si>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</si>
  <si>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</si>
  <si>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</si>
  <si>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</si>
  <si>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</si>
  <si>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</si>
  <si>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</si>
  <si>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</si>
  <si>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</si>
  <si>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</si>
  <si>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</si>
  <si>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</si>
  <si>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</si>
  <si>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</si>
  <si>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</si>
  <si>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</si>
  <si>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</si>
  <si>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</si>
  <si>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</si>
  <si>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</si>
  <si>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</si>
  <si>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</si>
  <si>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</si>
  <si>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</si>
  <si>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</si>
  <si>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</si>
  <si>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</si>
  <si>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</si>
  <si>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</si>
  <si>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</si>
  <si>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</si>
  <si>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</si>
  <si>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</si>
  <si>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</si>
  <si>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</si>
  <si>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</si>
  <si>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</si>
  <si>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</si>
  <si>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</si>
  <si>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</si>
  <si>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</si>
  <si>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</si>
  <si>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</si>
  <si>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</si>
  <si>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</si>
  <si>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</si>
  <si>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</si>
  <si>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</si>
  <si>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</si>
  <si>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</si>
  <si>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</si>
  <si>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</si>
  <si>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</si>
  <si>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</si>
  <si>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</si>
  <si>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</si>
  <si>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</si>
  <si>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</si>
  <si>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</si>
  <si>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</si>
  <si>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</si>
  <si>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</si>
  <si>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</si>
  <si>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</si>
  <si>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</si>
  <si>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</si>
  <si>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</si>
  <si>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</si>
  <si>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</si>
  <si>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</si>
  <si>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</si>
  <si>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</si>
  <si>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</si>
  <si>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</si>
  <si>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</si>
  <si>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</si>
  <si>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</si>
  <si>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</si>
  <si>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</si>
  <si>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</si>
  <si>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</si>
  <si>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</si>
  <si>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</si>
  <si>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</si>
  <si>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</si>
  <si>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</si>
  <si>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</si>
  <si>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</si>
  <si>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</si>
  <si>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</si>
  <si>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</si>
  <si>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</si>
  <si>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</si>
  <si>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</si>
  <si>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</si>
  <si>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</si>
  <si>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</si>
  <si>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</si>
  <si>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</si>
  <si>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</si>
  <si>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</si>
  <si>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</si>
  <si>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</si>
  <si>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</si>
  <si>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</si>
  <si>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</si>
  <si>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</si>
  <si>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</si>
  <si>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</si>
  <si>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</si>
  <si>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</si>
  <si>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</si>
  <si>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</si>
  <si>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</si>
  <si>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</si>
  <si>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</si>
  <si>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</si>
  <si>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</si>
  <si>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</si>
  <si>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</si>
  <si>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</si>
  <si>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</si>
  <si>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</si>
  <si>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</si>
  <si>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</si>
  <si>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</si>
  <si>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</si>
  <si>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</si>
  <si>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</si>
  <si>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</si>
  <si>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</si>
  <si>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</si>
  <si>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</si>
  <si>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</si>
  <si>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</si>
  <si>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</si>
  <si>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</si>
  <si>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</si>
  <si>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</si>
  <si>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</si>
  <si>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</si>
  <si>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</si>
  <si>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</si>
  <si>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</si>
  <si>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</si>
  <si>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</si>
  <si>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</si>
  <si>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</si>
  <si>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</si>
  <si>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</si>
  <si>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</si>
  <si>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</si>
  <si>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</si>
  <si>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</si>
  <si>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</si>
  <si>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</si>
  <si>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</si>
  <si>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</si>
  <si>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</si>
  <si>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</si>
  <si>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</si>
  <si>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</si>
  <si>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</si>
  <si>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</si>
  <si>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</si>
  <si>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</si>
  <si>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</si>
  <si>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</si>
  <si>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</si>
  <si>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</si>
  <si>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</si>
  <si>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</si>
  <si>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</si>
  <si>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</si>
  <si>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</si>
  <si>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</si>
  <si>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</si>
  <si>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</si>
  <si>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</si>
  <si>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</si>
  <si>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</si>
  <si>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</si>
  <si>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</si>
  <si>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</si>
  <si>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</si>
  <si>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</si>
  <si>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</si>
  <si>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</si>
  <si>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</si>
  <si>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</si>
  <si>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</si>
  <si>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</si>
  <si>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</si>
  <si>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</si>
  <si>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</si>
  <si>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</si>
  <si>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</si>
  <si>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</si>
  <si>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</si>
  <si>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</si>
  <si>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</si>
  <si>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</si>
  <si>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</si>
  <si>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</si>
  <si>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</si>
  <si>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</si>
  <si>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</si>
  <si>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</si>
  <si>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</si>
  <si>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</si>
  <si>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</si>
  <si>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</si>
  <si>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</si>
  <si>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</si>
  <si>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</si>
  <si>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</si>
  <si>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</si>
  <si>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</si>
  <si>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</si>
  <si>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</si>
  <si>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</si>
  <si>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</si>
  <si>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</si>
  <si>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</si>
  <si>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</si>
  <si>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</si>
  <si>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</si>
  <si>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</si>
  <si>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</si>
  <si>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</si>
  <si>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</si>
  <si>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</si>
  <si>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</si>
  <si>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</si>
  <si>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</si>
  <si>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</si>
  <si>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</si>
  <si>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</si>
  <si>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</si>
  <si>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</si>
  <si>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</si>
  <si>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</si>
  <si>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</si>
  <si>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</si>
  <si>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</si>
  <si>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</si>
  <si>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</si>
  <si>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</si>
  <si>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</si>
  <si>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</si>
  <si>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</si>
  <si>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</si>
  <si>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</si>
  <si>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</si>
  <si>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</si>
  <si>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</si>
  <si>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</si>
  <si>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</si>
  <si>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</si>
  <si>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</si>
  <si>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</si>
  <si>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</si>
  <si>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</si>
  <si>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</si>
  <si>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</si>
  <si>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</si>
  <si>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</si>
  <si>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</si>
  <si>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</si>
  <si>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</si>
  <si>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</si>
  <si>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</si>
  <si>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</si>
  <si>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</si>
  <si>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</si>
  <si>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</si>
  <si>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</si>
  <si>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</si>
  <si>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</si>
  <si>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</si>
  <si>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</si>
  <si>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</si>
  <si>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</si>
  <si>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</si>
  <si>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</si>
  <si>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</si>
  <si>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</si>
  <si>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</si>
  <si>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</si>
  <si>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</si>
  <si>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</si>
  <si>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</si>
  <si>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</si>
  <si>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</si>
  <si>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</si>
  <si>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</si>
  <si>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</si>
  <si>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</si>
  <si>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</si>
  <si>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</si>
  <si>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</si>
  <si>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</si>
  <si>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</si>
  <si>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</si>
  <si>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</si>
  <si>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</si>
  <si>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</si>
  <si>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</si>
  <si>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</si>
  <si>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</si>
  <si>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</si>
  <si>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</si>
  <si>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</si>
  <si>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</si>
  <si>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</si>
  <si>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</si>
  <si>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</si>
  <si>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</si>
  <si>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</si>
  <si>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</si>
  <si>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</si>
  <si>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</si>
  <si>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</si>
  <si>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</si>
  <si>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</si>
  <si>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</si>
  <si>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</si>
  <si>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</si>
  <si>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</si>
  <si>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</si>
  <si>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</si>
  <si>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</si>
  <si>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</si>
  <si>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</si>
  <si>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</si>
  <si>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</si>
  <si>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</si>
  <si>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</si>
  <si>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</si>
  <si>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</si>
  <si>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</si>
  <si>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</si>
  <si>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</si>
  <si>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</si>
  <si>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</si>
  <si>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</si>
  <si>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</si>
  <si>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</si>
  <si>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</si>
  <si>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</si>
  <si>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</si>
  <si>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</si>
  <si>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</si>
  <si>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</si>
  <si>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</si>
  <si>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</si>
  <si>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</si>
  <si>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</si>
  <si>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</si>
  <si>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</si>
  <si>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</si>
  <si>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</si>
  <si>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</si>
  <si>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</si>
  <si>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</si>
  <si>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</si>
  <si>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</si>
  <si>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</si>
  <si>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</si>
  <si>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</si>
  <si>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</si>
  <si>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</si>
  <si>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</si>
  <si>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</si>
  <si>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</si>
  <si>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</si>
  <si>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</si>
  <si>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</si>
  <si>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</si>
  <si>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</si>
  <si>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</si>
  <si>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</si>
  <si>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</si>
  <si>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</si>
  <si>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</si>
  <si>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</si>
  <si>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</si>
  <si>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</si>
  <si>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</si>
  <si>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</si>
  <si>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</si>
  <si>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</si>
  <si>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</si>
  <si>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</si>
  <si>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</si>
  <si>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</si>
  <si>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</si>
  <si>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</si>
  <si>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</si>
  <si>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</si>
  <si>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</si>
  <si>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</si>
  <si>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</si>
  <si>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</si>
  <si>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</si>
  <si>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</si>
  <si>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</si>
  <si>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</si>
  <si>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</si>
  <si>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</si>
  <si>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</si>
  <si>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</si>
  <si>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</si>
  <si>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</si>
  <si>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</si>
  <si>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</si>
  <si>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</si>
  <si>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</si>
  <si>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</si>
  <si>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</si>
  <si>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</si>
  <si>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</si>
  <si>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</si>
  <si>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</si>
  <si>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</si>
  <si>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</si>
  <si>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</si>
  <si>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</si>
  <si>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</si>
  <si>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</si>
  <si>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</si>
  <si>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</si>
  <si>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</si>
  <si>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</si>
  <si>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</si>
  <si>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</si>
  <si>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</si>
  <si>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</si>
  <si>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</si>
  <si>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</si>
  <si>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</si>
  <si>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</si>
  <si>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</si>
  <si>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</si>
  <si>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</si>
  <si>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</si>
  <si>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</si>
  <si>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</si>
  <si>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</si>
  <si>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</si>
  <si>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</si>
  <si>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</si>
  <si>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</si>
  <si>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</si>
  <si>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</si>
  <si>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</si>
  <si>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</si>
  <si>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</si>
  <si>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</si>
  <si>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</si>
  <si>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</si>
  <si>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</si>
  <si>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</si>
  <si>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</si>
  <si>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</si>
  <si>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</si>
  <si>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</si>
  <si>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</si>
  <si>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</si>
  <si>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</si>
  <si>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</si>
  <si>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</si>
  <si>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</si>
  <si>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</si>
  <si>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</si>
  <si>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</si>
  <si>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</si>
  <si>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</si>
  <si>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</si>
  <si>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</si>
  <si>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</si>
  <si>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</si>
  <si>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</si>
  <si>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</si>
  <si>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</si>
  <si>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</si>
  <si>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</si>
  <si>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</si>
  <si>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</si>
  <si>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</si>
  <si>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</si>
  <si>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</si>
  <si>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</si>
  <si>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</si>
  <si>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</si>
  <si>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</si>
  <si>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</si>
  <si>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</si>
  <si>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</si>
  <si>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</si>
  <si>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</si>
  <si>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</si>
  <si>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</si>
  <si>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</si>
  <si>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</si>
  <si>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</si>
  <si>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</si>
  <si>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</si>
  <si>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</si>
  <si>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</si>
  <si>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</si>
  <si>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</si>
  <si>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</si>
  <si>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</si>
  <si>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</si>
  <si>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</si>
  <si>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</si>
  <si>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</si>
  <si>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</si>
  <si>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</si>
  <si>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</si>
  <si>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</si>
  <si>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</si>
  <si>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</si>
  <si>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</si>
  <si>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</si>
  <si>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</si>
  <si>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</si>
  <si>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</si>
  <si>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</si>
  <si>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</si>
  <si>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</si>
  <si>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</si>
  <si>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</si>
  <si>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</si>
  <si>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</si>
  <si>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</si>
  <si>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</si>
  <si>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</si>
  <si>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</si>
  <si>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</si>
  <si>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</si>
  <si>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</si>
  <si>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</si>
  <si>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</si>
  <si>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</si>
  <si>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</si>
  <si>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</si>
  <si>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</si>
  <si>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</si>
  <si>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</si>
  <si>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</si>
  <si>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</si>
  <si>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</si>
  <si>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</si>
  <si>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</si>
  <si>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</si>
  <si>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</si>
  <si>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</si>
  <si>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</si>
  <si>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</si>
  <si>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</si>
  <si>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</si>
  <si>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</si>
  <si>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</si>
  <si>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</si>
  <si>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</si>
  <si>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</si>
  <si>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</si>
  <si>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</si>
  <si>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</si>
  <si>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</si>
  <si>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</si>
  <si>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</si>
  <si>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</si>
  <si>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</si>
  <si>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</si>
  <si>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</si>
  <si>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</si>
  <si>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</si>
  <si>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</si>
  <si>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</si>
  <si>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</si>
  <si>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</si>
  <si>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</si>
  <si>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</si>
  <si>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</si>
  <si>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</si>
  <si>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</si>
  <si>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</si>
  <si>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</si>
  <si>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</si>
  <si>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</si>
  <si>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</si>
  <si>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</si>
  <si>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</si>
  <si>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</si>
  <si>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</si>
  <si>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</si>
  <si>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</si>
  <si>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</si>
  <si>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</si>
  <si>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</si>
  <si>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</si>
  <si>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</si>
  <si>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</si>
  <si>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</si>
  <si>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</si>
  <si>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</si>
  <si>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</si>
  <si>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</si>
  <si>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</si>
  <si>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</si>
  <si>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</si>
  <si>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</si>
  <si>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</si>
  <si>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</si>
  <si>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</si>
  <si>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</si>
  <si>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</si>
  <si>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</si>
  <si>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</si>
  <si>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</si>
  <si>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</si>
  <si>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</si>
  <si>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</si>
  <si>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</si>
  <si>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</si>
  <si>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</si>
  <si>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</si>
  <si>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</si>
  <si>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</si>
  <si>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</si>
  <si>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</si>
  <si>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</si>
  <si>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</si>
  <si>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</si>
  <si>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</si>
  <si>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</si>
  <si>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</si>
  <si>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</si>
  <si>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</si>
  <si>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</si>
  <si>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</si>
  <si>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</si>
  <si>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</si>
  <si>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</si>
  <si>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</si>
  <si>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</si>
  <si>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</si>
  <si>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</si>
  <si>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</si>
  <si>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</si>
  <si>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</si>
  <si>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</si>
  <si>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</si>
  <si>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</si>
  <si>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</si>
  <si>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</si>
  <si>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</si>
  <si>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</si>
  <si>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</si>
  <si>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</si>
  <si>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</si>
  <si>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</si>
  <si>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</si>
  <si>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</si>
  <si>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</si>
  <si>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</si>
  <si>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</si>
  <si>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</si>
  <si>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</si>
  <si>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</si>
  <si>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</si>
  <si>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</si>
  <si>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</si>
  <si>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</si>
  <si>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</si>
  <si>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</si>
  <si>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</si>
  <si>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</si>
  <si>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</si>
  <si>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</si>
  <si>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</si>
  <si>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</si>
  <si>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</si>
  <si>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</si>
  <si>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</si>
  <si>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</si>
  <si>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</si>
  <si>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</si>
  <si>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</si>
  <si>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</si>
  <si>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</si>
  <si>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</si>
  <si>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</si>
  <si>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</si>
  <si>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</si>
  <si>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</si>
  <si>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</si>
  <si>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</si>
  <si>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</si>
  <si>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</si>
  <si>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</si>
  <si>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</si>
  <si>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</si>
  <si>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</si>
  <si>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</si>
  <si>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</si>
  <si>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</si>
  <si>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</si>
  <si>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</si>
  <si>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</si>
  <si>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</si>
  <si>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</si>
  <si>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</si>
  <si>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</si>
  <si>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</si>
  <si>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</si>
  <si>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</si>
  <si>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</si>
  <si>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</si>
  <si>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</si>
  <si>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</si>
  <si>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</si>
  <si>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</si>
  <si>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</si>
  <si>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</si>
  <si>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</si>
  <si>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</si>
  <si>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</si>
  <si>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</si>
  <si>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</si>
  <si>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</si>
  <si>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</si>
  <si>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</si>
  <si>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</si>
  <si>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</si>
  <si>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</si>
  <si>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</si>
  <si>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</si>
  <si>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</si>
  <si>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</si>
  <si>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</si>
  <si>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</si>
  <si>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</si>
  <si>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</si>
  <si>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</si>
  <si>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</si>
  <si>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</si>
  <si>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</si>
  <si>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</si>
  <si>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</si>
  <si>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</si>
  <si>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</si>
  <si>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</si>
  <si>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</si>
  <si>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</si>
  <si>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</si>
  <si>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</si>
  <si>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</si>
  <si>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</si>
  <si>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</si>
  <si>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</si>
  <si>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</si>
  <si>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</si>
  <si>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</si>
  <si>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</si>
  <si>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</si>
  <si>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</si>
  <si>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</si>
  <si>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</si>
  <si>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</si>
  <si>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</si>
  <si>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</si>
  <si>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</si>
  <si>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</si>
  <si>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</si>
  <si>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</si>
  <si>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</si>
  <si>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</si>
  <si>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</si>
  <si>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</si>
  <si>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</si>
  <si>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</si>
  <si>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</si>
  <si>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</si>
  <si>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</si>
  <si>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</si>
  <si>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</si>
  <si>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</si>
  <si>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</si>
  <si>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</si>
  <si>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</si>
  <si>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</si>
  <si>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</si>
  <si>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</si>
  <si>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</si>
  <si>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</si>
  <si>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</si>
  <si>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</si>
  <si>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</si>
  <si>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</si>
  <si>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</si>
  <si>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</si>
  <si>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</si>
  <si>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</si>
  <si>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</si>
  <si>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</si>
  <si>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</si>
  <si>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</si>
  <si>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</si>
  <si>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</si>
  <si>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</si>
  <si>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</si>
  <si>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</si>
  <si>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</si>
  <si>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</si>
  <si>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</si>
  <si>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</si>
  <si>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</si>
  <si>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</si>
  <si>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</si>
  <si>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</si>
  <si>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</si>
  <si>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</si>
  <si>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</si>
  <si>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</si>
  <si>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</si>
  <si>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</si>
  <si>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</si>
  <si>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</si>
  <si>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</si>
  <si>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</si>
  <si>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</si>
  <si>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</si>
  <si>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</si>
  <si>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</si>
  <si>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</si>
  <si>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</si>
  <si>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</si>
  <si>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</si>
  <si>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</si>
  <si>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</si>
  <si>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</si>
  <si>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</si>
  <si>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</si>
  <si>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</si>
  <si>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</si>
  <si>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</si>
  <si>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</si>
  <si>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</si>
  <si>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</si>
  <si>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</si>
  <si>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</si>
  <si>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</si>
  <si>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</si>
  <si>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</si>
  <si>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</si>
  <si>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</si>
  <si>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</si>
  <si>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</si>
  <si>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</si>
  <si>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</si>
  <si>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</si>
  <si>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</si>
  <si>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</si>
  <si>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</si>
  <si>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</si>
  <si>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</si>
  <si>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</si>
  <si>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</si>
  <si>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</si>
  <si>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</si>
  <si>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</si>
  <si>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</si>
  <si>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</si>
  <si>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</si>
  <si>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</si>
  <si>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</si>
  <si>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</si>
  <si>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</si>
  <si>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</si>
  <si>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</si>
  <si>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</si>
  <si>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</si>
  <si>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</si>
  <si>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</si>
  <si>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</si>
  <si>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</si>
  <si>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</si>
  <si>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</si>
  <si>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</si>
  <si>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</si>
  <si>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</si>
  <si>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</si>
  <si>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</si>
  <si>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</si>
  <si>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</si>
  <si>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</si>
  <si>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</si>
  <si>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</si>
  <si>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</si>
  <si>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</si>
  <si>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</si>
  <si>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</si>
  <si>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</si>
  <si>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</si>
  <si>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</si>
  <si>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</si>
  <si>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</si>
  <si>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</si>
  <si>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</si>
  <si>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</si>
  <si>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</si>
  <si>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</si>
  <si>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</si>
  <si>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</si>
  <si>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</si>
  <si>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</si>
  <si>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</si>
  <si>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</si>
  <si>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</si>
  <si>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</si>
  <si>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</si>
  <si>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</si>
  <si>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</si>
  <si>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</si>
  <si>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</si>
  <si>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</si>
  <si>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</si>
  <si>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</si>
  <si>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</si>
  <si>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</si>
  <si>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</si>
  <si>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</si>
  <si>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</si>
  <si>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</si>
  <si>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</si>
  <si>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</si>
  <si>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</si>
  <si>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</si>
  <si>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</si>
  <si>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</si>
  <si>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</si>
  <si>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</si>
  <si>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</si>
  <si>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</si>
  <si>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</si>
  <si>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</si>
  <si>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</si>
  <si>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</si>
  <si>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</si>
  <si>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</si>
  <si>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</si>
  <si>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</si>
  <si>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</si>
  <si>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</si>
  <si>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</si>
  <si>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</si>
  <si>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</si>
  <si>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</si>
  <si>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</si>
  <si>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</si>
  <si>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</si>
  <si>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</si>
  <si>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</si>
  <si>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</si>
  <si>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</si>
  <si>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</si>
  <si>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</si>
  <si>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</si>
  <si>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</si>
  <si>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</si>
  <si>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</si>
  <si>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</si>
  <si>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</si>
  <si>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</si>
  <si>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</si>
  <si>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</si>
  <si>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</si>
  <si>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</si>
  <si>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</si>
  <si>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</si>
  <si>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</si>
  <si>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</si>
  <si>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</si>
  <si>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</si>
  <si>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</si>
  <si>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</si>
  <si>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</si>
  <si>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</si>
  <si>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</si>
  <si>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</si>
  <si>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</si>
  <si>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</si>
  <si>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</si>
  <si>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</si>
  <si>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</si>
  <si>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</si>
  <si>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</si>
  <si>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</si>
  <si>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</si>
  <si>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</si>
  <si>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</si>
  <si>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</si>
  <si>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</si>
  <si>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</si>
  <si>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</si>
  <si>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</si>
  <si>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</si>
  <si>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</si>
  <si>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</si>
  <si>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</si>
  <si>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</si>
  <si>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</si>
  <si>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</si>
  <si>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</si>
  <si>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</si>
  <si>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</si>
  <si>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</si>
  <si>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</si>
  <si>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</si>
  <si>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</si>
  <si>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</si>
  <si>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</si>
  <si>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</si>
  <si>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</si>
  <si>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</si>
  <si>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</si>
  <si>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</si>
  <si>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</si>
  <si>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</si>
  <si>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</si>
  <si>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</si>
  <si>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</si>
  <si>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</si>
  <si>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</si>
  <si>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</si>
  <si>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</si>
  <si>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</si>
  <si>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</si>
  <si>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</si>
  <si>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</si>
  <si>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</si>
  <si>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</si>
  <si>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</si>
  <si>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</si>
  <si>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</si>
  <si>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</si>
  <si>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</si>
  <si>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</si>
  <si>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</si>
  <si>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</si>
  <si>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</si>
  <si>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</si>
  <si>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</si>
  <si>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</si>
  <si>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</si>
  <si>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</si>
  <si>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</si>
  <si>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</si>
  <si>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</si>
  <si>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</si>
  <si>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</si>
  <si>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</si>
  <si>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</si>
  <si>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</si>
  <si>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</si>
  <si>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</si>
  <si>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</si>
  <si>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</si>
  <si>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</si>
  <si>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</si>
  <si>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</si>
  <si>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</si>
  <si>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</si>
  <si>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</si>
  <si>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</si>
  <si>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</si>
  <si>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</si>
  <si>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</si>
  <si>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</si>
  <si>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</si>
  <si>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</si>
  <si>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</si>
  <si>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</si>
  <si>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</si>
  <si>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</si>
  <si>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</si>
  <si>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</si>
  <si>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</si>
  <si>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</si>
  <si>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</si>
  <si>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</si>
  <si>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</si>
  <si>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</si>
  <si>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</si>
  <si>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</si>
  <si>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</si>
  <si>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</si>
  <si>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</si>
  <si>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</si>
  <si>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</si>
  <si>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</si>
  <si>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</si>
  <si>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</si>
  <si>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</si>
  <si>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</si>
  <si>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</si>
  <si>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</si>
  <si>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</si>
  <si>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</si>
  <si>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</si>
  <si>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</si>
  <si>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</si>
  <si>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</si>
  <si>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</si>
  <si>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</si>
  <si>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</si>
  <si>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</si>
  <si>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</si>
  <si>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</si>
  <si>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</si>
  <si>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</si>
  <si>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</si>
  <si>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</si>
  <si>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</si>
  <si>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</si>
  <si>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</si>
  <si>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</si>
  <si>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</si>
  <si>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</si>
  <si>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</si>
  <si>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</si>
  <si>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</si>
  <si>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</si>
  <si>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</si>
  <si>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</si>
  <si>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</si>
  <si>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</si>
  <si>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</si>
  <si>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</si>
  <si>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</si>
  <si>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</si>
  <si>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</si>
  <si>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</si>
  <si>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</si>
  <si>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</si>
  <si>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</si>
  <si>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</si>
  <si>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</si>
  <si>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</si>
  <si>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</si>
  <si>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</si>
  <si>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</si>
  <si>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</si>
  <si>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</si>
  <si>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</si>
  <si>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</si>
  <si>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</si>
  <si>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</si>
  <si>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</si>
  <si>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</si>
  <si>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</si>
  <si>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</si>
  <si>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</si>
  <si>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</si>
  <si>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</si>
  <si>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</si>
  <si>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</si>
  <si>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</si>
  <si>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</si>
  <si>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</si>
  <si>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</si>
  <si>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</si>
  <si>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</si>
  <si>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</si>
  <si>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</si>
  <si>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</si>
  <si>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</si>
  <si>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</si>
  <si>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</si>
  <si>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</si>
  <si>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</si>
  <si>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</si>
  <si>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</si>
  <si>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</si>
  <si>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</si>
  <si>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</si>
  <si>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</si>
  <si>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</si>
  <si>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</si>
  <si>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</si>
  <si>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</si>
  <si>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</si>
  <si>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</si>
  <si>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</si>
  <si>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</si>
  <si>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</si>
  <si>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</si>
  <si>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</si>
  <si>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</si>
  <si>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</si>
  <si>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</si>
  <si>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</si>
  <si>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</si>
  <si>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</si>
  <si>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</si>
  <si>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</si>
  <si>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</si>
  <si>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</si>
  <si>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</si>
  <si>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</si>
  <si>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</si>
  <si>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</si>
  <si>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</si>
  <si>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</si>
  <si>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</si>
  <si>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</si>
  <si>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</si>
  <si>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</si>
  <si>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</si>
  <si>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</si>
  <si>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</si>
  <si>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</si>
  <si>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</si>
  <si>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</si>
  <si>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</si>
  <si>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</si>
  <si>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</si>
  <si>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</si>
  <si>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</si>
  <si>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</si>
  <si>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</si>
  <si>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</si>
  <si>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</si>
  <si>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</si>
  <si>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</si>
  <si>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</si>
  <si>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</si>
  <si>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</si>
  <si>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</si>
  <si>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</si>
  <si>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</si>
  <si>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</si>
  <si>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</si>
  <si>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</si>
  <si>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</si>
  <si>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</si>
  <si>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</si>
  <si>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</si>
  <si>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</si>
  <si>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</si>
  <si>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</si>
  <si>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</si>
  <si>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</si>
  <si>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</si>
  <si>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</si>
  <si>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</si>
  <si>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</si>
  <si>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</si>
  <si>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</si>
  <si>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</si>
  <si>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</si>
  <si>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</si>
  <si>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</si>
  <si>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</si>
  <si>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</si>
  <si>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</si>
  <si>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</si>
  <si>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</si>
  <si>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</si>
  <si>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</si>
  <si>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</si>
  <si>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</si>
  <si>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</si>
  <si>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</si>
  <si>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</si>
  <si>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</si>
  <si>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</si>
  <si>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</si>
  <si>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</si>
  <si>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</si>
  <si>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</si>
  <si>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</si>
  <si>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</si>
  <si>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</si>
  <si>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</si>
  <si>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</si>
  <si>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</si>
  <si>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</si>
  <si>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</si>
  <si>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</si>
  <si>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</si>
  <si>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</si>
  <si>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</si>
  <si>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</si>
  <si>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</si>
  <si>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</si>
  <si>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</si>
  <si>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</si>
  <si>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</si>
  <si>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</si>
  <si>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</si>
  <si>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</si>
  <si>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</si>
  <si>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</si>
  <si>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</si>
  <si>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</si>
  <si>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</si>
  <si>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</si>
  <si>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</si>
  <si>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</si>
  <si>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</si>
  <si>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</si>
  <si>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</si>
  <si>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</si>
  <si>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</si>
  <si>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</si>
  <si>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</si>
  <si>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</si>
  <si>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</si>
  <si>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</si>
  <si>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</si>
  <si>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</si>
  <si>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</si>
  <si>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</si>
  <si>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</si>
  <si>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</si>
  <si>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</si>
  <si>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</si>
  <si>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</si>
  <si>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</si>
  <si>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</si>
  <si>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</si>
  <si>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</si>
  <si>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</si>
  <si>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</si>
  <si>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</si>
  <si>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</si>
  <si>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</si>
  <si>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</si>
  <si>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</si>
  <si>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</si>
  <si>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</si>
  <si>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</si>
  <si>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</si>
  <si>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</si>
  <si>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</si>
  <si>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</si>
  <si>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</si>
  <si>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</si>
  <si>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</si>
  <si>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</si>
  <si>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</si>
  <si>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</si>
  <si>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</si>
  <si>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</si>
  <si>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</si>
  <si>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</si>
  <si>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</si>
  <si>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</si>
  <si>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</si>
  <si>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</si>
  <si>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</si>
  <si>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</si>
  <si>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</si>
  <si>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</si>
  <si>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</si>
  <si>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</si>
  <si>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</si>
  <si>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</si>
  <si>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</si>
  <si>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</si>
  <si>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</si>
  <si>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</si>
  <si>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</si>
  <si>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</si>
  <si>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</si>
  <si>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</si>
  <si>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</si>
  <si>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</si>
  <si>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</si>
  <si>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</si>
  <si>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</si>
  <si>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</si>
  <si>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</si>
  <si>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</si>
  <si>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</si>
  <si>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</si>
  <si>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</si>
  <si>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</si>
  <si>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</si>
  <si>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</si>
  <si>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</si>
  <si>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</si>
  <si>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</si>
  <si>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</si>
  <si>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</si>
  <si>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</si>
  <si>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</si>
  <si>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</si>
  <si>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</si>
  <si>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</si>
  <si>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</si>
  <si>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</si>
  <si>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</si>
  <si>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</si>
  <si>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</si>
  <si>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</si>
  <si>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</si>
  <si>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</si>
  <si>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</si>
  <si>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</si>
  <si>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</si>
  <si>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</si>
  <si>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</si>
  <si>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</si>
  <si>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</si>
  <si>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</si>
  <si>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</si>
  <si>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</si>
  <si>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</si>
  <si>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</si>
  <si>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</si>
  <si>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</si>
  <si>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</si>
  <si>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</si>
  <si>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</si>
  <si>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</si>
  <si>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</si>
  <si>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</si>
  <si>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</si>
  <si>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</si>
  <si>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</si>
  <si>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</si>
  <si>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</si>
  <si>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</si>
  <si>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</si>
  <si>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</si>
  <si>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</si>
  <si>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</si>
  <si>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</si>
  <si>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</si>
  <si>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</si>
  <si>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</si>
  <si>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</si>
  <si>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</si>
  <si>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</si>
  <si>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</si>
  <si>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</si>
  <si>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</si>
  <si>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</si>
  <si>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</si>
  <si>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</si>
  <si>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</si>
  <si>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</si>
  <si>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</si>
  <si>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</si>
  <si>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</si>
  <si>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</si>
  <si>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</si>
  <si>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</si>
  <si>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</si>
  <si>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</si>
  <si>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</si>
  <si>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</si>
  <si>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</si>
  <si>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</si>
  <si>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</si>
  <si>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</si>
  <si>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</si>
  <si>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</si>
  <si>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</si>
  <si>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</si>
  <si>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</si>
  <si>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</si>
  <si>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</si>
  <si>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</si>
  <si>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</si>
  <si>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</si>
  <si>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</si>
  <si>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</si>
  <si>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</si>
  <si>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</si>
  <si>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</si>
  <si>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</si>
  <si>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</si>
  <si>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</si>
  <si>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</si>
  <si>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</si>
  <si>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</si>
  <si>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</si>
  <si>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</si>
  <si>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</si>
  <si>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</si>
  <si>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</si>
  <si>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</si>
  <si>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</si>
  <si>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</si>
  <si>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</si>
  <si>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</si>
  <si>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</si>
  <si>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</si>
  <si>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</si>
  <si>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</si>
  <si>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</si>
  <si>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</si>
  <si>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</si>
  <si>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</si>
  <si>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</si>
  <si>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</si>
  <si>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</si>
  <si>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</si>
  <si>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</si>
  <si>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</si>
  <si>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</si>
  <si>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</si>
  <si>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</si>
  <si>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</si>
  <si>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</si>
  <si>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</si>
  <si>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</si>
  <si>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</si>
  <si>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</si>
  <si>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</si>
  <si>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</si>
  <si>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</si>
  <si>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</si>
  <si>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</si>
  <si>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</si>
  <si>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</si>
  <si>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</si>
  <si>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</si>
  <si>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</si>
  <si>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</si>
  <si>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</si>
  <si>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</si>
  <si>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</si>
  <si>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</si>
  <si>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</si>
  <si>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</si>
  <si>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</si>
  <si>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</si>
  <si>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</si>
  <si>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</si>
  <si>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</si>
  <si>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</si>
  <si>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</si>
  <si>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</si>
  <si>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</si>
  <si>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</si>
  <si>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</si>
  <si>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</si>
  <si>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</si>
  <si>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</si>
  <si>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</si>
  <si>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</si>
  <si>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</si>
  <si>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</si>
  <si>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</si>
  <si>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</si>
  <si>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</si>
  <si>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</si>
  <si>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</si>
  <si>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</si>
  <si>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</si>
  <si>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</si>
  <si>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</si>
  <si>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</si>
  <si>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</si>
  <si>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</si>
  <si>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</si>
  <si>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</si>
  <si>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</si>
  <si>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</si>
  <si>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</si>
  <si>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</si>
  <si>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</si>
  <si>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</si>
  <si>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</si>
  <si>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</si>
  <si>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</si>
  <si>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</si>
  <si>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</si>
  <si>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</si>
  <si>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</si>
  <si>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</si>
  <si>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</si>
  <si>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</si>
  <si>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</si>
  <si>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</si>
  <si>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</si>
  <si>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</si>
  <si>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</si>
  <si>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</si>
  <si>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</si>
  <si>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</si>
  <si>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</si>
  <si>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</si>
  <si>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</si>
  <si>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</si>
  <si>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</si>
  <si>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</si>
  <si>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</si>
  <si>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</si>
  <si>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</si>
  <si>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</si>
  <si>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</si>
  <si>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</si>
  <si>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</si>
  <si>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</si>
  <si>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</si>
  <si>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</si>
  <si>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</si>
  <si>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</si>
  <si>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</si>
  <si>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</si>
  <si>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</si>
  <si>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</si>
  <si>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</si>
  <si>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</si>
  <si>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</si>
  <si>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</si>
  <si>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</si>
  <si>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</si>
  <si>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</si>
  <si>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</si>
  <si>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</si>
  <si>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</si>
  <si>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</si>
  <si>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</si>
  <si>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</si>
  <si>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</si>
  <si>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</si>
  <si>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</si>
  <si>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</si>
  <si>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</si>
  <si>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</si>
  <si>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</si>
  <si>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</si>
  <si>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</si>
  <si>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</si>
  <si>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</si>
  <si>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</si>
  <si>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</si>
  <si>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</si>
  <si>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</si>
  <si>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</si>
  <si>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</si>
  <si>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</si>
  <si>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</si>
  <si>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</si>
  <si>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</si>
  <si>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</si>
  <si>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</si>
  <si>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</si>
  <si>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</si>
  <si>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</si>
  <si>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</si>
  <si>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</si>
  <si>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</si>
  <si>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</si>
  <si>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</si>
  <si>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</si>
  <si>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</si>
  <si>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</si>
  <si>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</si>
  <si>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</si>
  <si>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</si>
  <si>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</si>
  <si>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</si>
  <si>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</si>
  <si>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</si>
  <si>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</si>
  <si>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</si>
  <si>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</si>
  <si>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</si>
  <si>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</si>
  <si>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</si>
  <si>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</si>
  <si>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</si>
  <si>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</si>
  <si>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</si>
  <si>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</si>
  <si>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</si>
  <si>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</si>
  <si>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</si>
  <si>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</si>
  <si>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</si>
  <si>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</si>
  <si>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</si>
  <si>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</si>
  <si>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</si>
  <si>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</si>
  <si>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</si>
  <si>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</si>
  <si>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</si>
  <si>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</si>
  <si>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</si>
  <si>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</si>
  <si>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</si>
  <si>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</si>
  <si>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</si>
  <si>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</si>
  <si>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</si>
  <si>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</si>
  <si>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</si>
  <si>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</si>
  <si>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</si>
  <si>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</si>
  <si>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</si>
  <si>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</si>
  <si>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</si>
  <si>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</si>
  <si>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</si>
  <si>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</si>
  <si>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</si>
  <si>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</si>
  <si>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</si>
  <si>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</si>
  <si>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</si>
  <si>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</si>
  <si>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</si>
  <si>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</si>
  <si>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</si>
  <si>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</si>
  <si>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</si>
  <si>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</si>
  <si>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</si>
  <si>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</si>
  <si>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</si>
  <si>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</si>
  <si>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</si>
  <si>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</si>
  <si>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</si>
  <si>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</si>
  <si>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</si>
  <si>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</si>
  <si>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</si>
  <si>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</si>
  <si>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</si>
  <si>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</si>
  <si>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</si>
  <si>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</si>
  <si>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</si>
  <si>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</si>
  <si>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</si>
  <si>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</si>
  <si>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</si>
  <si>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</si>
  <si>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</si>
  <si>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</si>
  <si>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</si>
  <si>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</si>
  <si>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</si>
  <si>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</si>
  <si>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</si>
  <si>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</si>
  <si>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</si>
  <si>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</si>
  <si>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</si>
  <si>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</si>
  <si>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</si>
  <si>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</si>
  <si>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</si>
  <si>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</si>
  <si>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</si>
  <si>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</si>
  <si>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</si>
  <si>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</si>
  <si>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</si>
  <si>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</si>
  <si>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</si>
  <si>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</si>
  <si>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</si>
  <si>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</si>
  <si>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</si>
  <si>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</si>
  <si>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</si>
  <si>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</si>
  <si>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</si>
  <si>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</si>
  <si>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</si>
  <si>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</si>
  <si>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</si>
  <si>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</si>
  <si>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</si>
  <si>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</si>
  <si>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</si>
  <si>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</si>
  <si>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</si>
  <si>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</si>
  <si>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</si>
  <si>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</si>
  <si>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</si>
  <si>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</si>
  <si>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</si>
  <si>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</si>
  <si>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</si>
  <si>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</si>
  <si>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</si>
  <si>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</si>
  <si>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</si>
  <si>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</si>
  <si>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</si>
  <si>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</si>
  <si>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</si>
  <si>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</si>
  <si>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</si>
  <si>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</si>
  <si>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</si>
  <si>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</si>
  <si>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</si>
  <si>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</si>
  <si>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</si>
  <si>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</si>
  <si>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</si>
  <si>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</si>
  <si>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</si>
  <si>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</si>
  <si>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</si>
  <si>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</si>
  <si>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</si>
  <si>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</si>
  <si>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</si>
  <si>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</si>
  <si>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</si>
  <si>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</si>
  <si>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</si>
  <si>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</si>
  <si>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</si>
  <si>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</si>
  <si>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</si>
  <si>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</si>
  <si>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</si>
  <si>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</si>
  <si>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</si>
  <si>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</si>
  <si>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</si>
  <si>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</si>
  <si>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</si>
  <si>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</si>
  <si>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</si>
  <si>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</si>
  <si>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</si>
  <si>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</si>
  <si>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</si>
  <si>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</si>
  <si>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</si>
  <si>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</si>
  <si>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</si>
  <si>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</si>
  <si>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</si>
  <si>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</si>
  <si>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</si>
  <si>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</si>
  <si>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</si>
  <si>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</si>
  <si>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</si>
  <si>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</si>
  <si>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</si>
  <si>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</si>
  <si>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</si>
  <si>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</si>
  <si>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</si>
  <si>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</si>
  <si>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</si>
  <si>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</si>
  <si>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</si>
  <si>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</si>
  <si>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</si>
  <si>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</si>
  <si>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</si>
  <si>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</si>
  <si>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</si>
  <si>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</si>
  <si>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</si>
  <si>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</si>
  <si>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</si>
  <si>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</si>
  <si>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</si>
  <si>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</si>
  <si>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</si>
  <si>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</si>
  <si>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</si>
  <si>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</si>
  <si>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</si>
  <si>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</si>
  <si>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</si>
  <si>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</si>
  <si>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</si>
  <si>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</si>
  <si>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</si>
  <si>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</si>
  <si>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</si>
  <si>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</si>
  <si>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</si>
  <si>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</si>
  <si>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</si>
  <si>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</si>
  <si>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</si>
  <si>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</si>
  <si>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</si>
  <si>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</si>
  <si>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</si>
  <si>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</si>
  <si>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</si>
  <si>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</si>
  <si>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</si>
  <si>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</si>
  <si>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</si>
  <si>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</si>
  <si>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</si>
  <si>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</si>
  <si>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</si>
  <si>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</si>
  <si>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</si>
  <si>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</si>
  <si>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</si>
  <si>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</si>
  <si>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</si>
  <si>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</si>
  <si>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</si>
  <si>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</si>
  <si>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</si>
  <si>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</si>
  <si>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</si>
  <si>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</si>
  <si>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</si>
  <si>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</si>
  <si>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</si>
  <si>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</si>
  <si>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</si>
  <si>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</si>
  <si>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</si>
  <si>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</si>
  <si>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</si>
  <si>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</si>
  <si>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</si>
  <si>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</si>
  <si>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</si>
  <si>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</si>
  <si>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</si>
  <si>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</si>
  <si>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</si>
  <si>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</si>
  <si>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</si>
  <si>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</si>
  <si>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</si>
  <si>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</si>
  <si>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</si>
  <si>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</si>
  <si>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</si>
  <si>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</si>
  <si>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</si>
  <si>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</si>
  <si>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</si>
  <si>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</si>
  <si>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</si>
  <si>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</si>
  <si>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</si>
  <si>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</si>
  <si>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</si>
  <si>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</si>
  <si>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</si>
  <si>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</si>
  <si>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</si>
  <si>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</si>
  <si>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</si>
  <si>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</si>
  <si>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</si>
  <si>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</si>
  <si>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</si>
  <si>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</si>
  <si>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</si>
  <si>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</si>
  <si>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</si>
  <si>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</si>
  <si>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</si>
  <si>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</si>
  <si>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</si>
  <si>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</si>
  <si>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</si>
  <si>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</si>
  <si>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</si>
  <si>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</si>
  <si>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</si>
  <si>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</si>
  <si>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</si>
  <si>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</si>
  <si>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</si>
  <si>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</si>
  <si>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</si>
  <si>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</si>
  <si>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</si>
  <si>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</si>
  <si>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</si>
  <si>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</si>
  <si>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</si>
  <si>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</si>
  <si>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</si>
  <si>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</si>
  <si>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</si>
  <si>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</si>
  <si>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</si>
  <si>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</si>
  <si>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</si>
  <si>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</si>
  <si>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</si>
  <si>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</si>
  <si>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</si>
  <si>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</si>
  <si>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</si>
  <si>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</si>
  <si>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</si>
  <si>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</si>
  <si>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</si>
  <si>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</si>
  <si>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</si>
  <si>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</si>
  <si>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</si>
  <si>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</si>
  <si>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</si>
  <si>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</si>
  <si>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</si>
  <si>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</si>
  <si>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</si>
  <si>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</si>
  <si>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</si>
  <si>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</si>
  <si>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</si>
  <si>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</si>
  <si>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</si>
  <si>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</si>
  <si>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</si>
  <si>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</si>
  <si>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</si>
  <si>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</si>
  <si>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</si>
  <si>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</si>
  <si>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</si>
  <si>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</si>
  <si>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</si>
  <si>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</si>
  <si>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</si>
  <si>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</si>
  <si>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</si>
  <si>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</si>
  <si>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</si>
  <si>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</si>
  <si>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</si>
  <si>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</si>
  <si>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</si>
  <si>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</si>
  <si>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</si>
  <si>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</si>
  <si>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</si>
  <si>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</si>
  <si>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</si>
  <si>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</si>
  <si>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</si>
  <si>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</si>
  <si>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</si>
  <si>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</si>
  <si>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</si>
  <si>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</si>
  <si>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</si>
  <si>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</si>
  <si>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</si>
  <si>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</si>
  <si>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</si>
  <si>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</si>
  <si>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</si>
  <si>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</si>
  <si>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</si>
  <si>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</si>
  <si>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</si>
  <si>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</si>
  <si>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</si>
  <si>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</si>
  <si>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</si>
  <si>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</si>
  <si>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</si>
  <si>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</si>
  <si>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</si>
  <si>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</si>
  <si>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</si>
  <si>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</si>
  <si>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</si>
  <si>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</si>
  <si>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</si>
  <si>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</si>
  <si>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</si>
  <si>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</si>
  <si>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</si>
  <si>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</si>
  <si>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</si>
  <si>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</si>
  <si>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</si>
  <si>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</si>
  <si>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</si>
  <si>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</si>
  <si>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</si>
  <si>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</si>
  <si>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</si>
  <si>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</si>
  <si>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</si>
  <si>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</si>
  <si>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</si>
  <si>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</si>
  <si>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</si>
  <si>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</si>
  <si>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</si>
  <si>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</si>
  <si>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</si>
  <si>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</si>
  <si>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</si>
  <si>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</si>
  <si>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</si>
  <si>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</si>
  <si>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</si>
  <si>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</si>
  <si>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</si>
  <si>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</si>
  <si>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</si>
  <si>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</si>
  <si>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</si>
  <si>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</si>
  <si>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</si>
  <si>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</si>
  <si>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</si>
  <si>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</si>
  <si>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</si>
  <si>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</si>
  <si>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</si>
  <si>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</si>
  <si>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</si>
  <si>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</si>
  <si>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</si>
  <si>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</si>
  <si>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</si>
  <si>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</si>
  <si>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</si>
  <si>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</si>
  <si>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</si>
  <si>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</si>
  <si>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</si>
  <si>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</si>
  <si>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</si>
  <si>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</si>
  <si>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</si>
  <si>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</si>
  <si>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</si>
  <si>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</si>
  <si>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</si>
  <si>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</si>
  <si>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</si>
  <si>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</si>
  <si>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</si>
  <si>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</si>
  <si>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</si>
  <si>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</si>
  <si>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</si>
  <si>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</si>
  <si>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</si>
  <si>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</si>
  <si>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</si>
  <si>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</si>
  <si>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</si>
  <si>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</si>
  <si>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</si>
  <si>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</si>
  <si>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</si>
  <si>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</si>
  <si>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</si>
  <si>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</si>
  <si>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</si>
  <si>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</si>
  <si>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</si>
  <si>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</si>
  <si>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</si>
  <si>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</si>
  <si>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</si>
  <si>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</si>
  <si>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</si>
  <si>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</si>
  <si>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</si>
  <si>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</si>
  <si>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</si>
  <si>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</si>
  <si>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</si>
  <si>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</si>
  <si>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</si>
  <si>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</si>
  <si>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</si>
  <si>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</si>
  <si>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</si>
  <si>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</si>
  <si>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</si>
  <si>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</si>
  <si>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</si>
  <si>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</si>
  <si>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</si>
  <si>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</si>
  <si>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</si>
  <si>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</si>
  <si>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</si>
  <si>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</si>
  <si>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</si>
  <si>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</si>
  <si>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</si>
  <si>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</si>
  <si>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</si>
  <si>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</si>
  <si>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</si>
  <si>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</si>
  <si>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</si>
  <si>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</si>
  <si>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</si>
  <si>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</si>
  <si>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</si>
  <si>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</si>
  <si>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</si>
  <si>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</si>
  <si>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</si>
  <si>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</si>
  <si>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</si>
  <si>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</si>
  <si>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</si>
  <si>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</si>
  <si>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</si>
  <si>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</si>
  <si>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</si>
  <si>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</si>
  <si>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</si>
  <si>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</si>
  <si>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</si>
  <si>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</si>
  <si>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</si>
  <si>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</si>
  <si>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</si>
  <si>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</si>
  <si>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</si>
  <si>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</si>
  <si>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</si>
  <si>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</si>
  <si>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</si>
  <si>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</si>
  <si>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</si>
  <si>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</si>
  <si>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</si>
  <si>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</si>
  <si>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</si>
  <si>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</si>
  <si>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</si>
  <si>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</si>
  <si>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</si>
  <si>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</si>
  <si>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</si>
  <si>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</si>
  <si>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</si>
  <si>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</si>
  <si>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</si>
  <si>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</si>
  <si>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</si>
  <si>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</si>
  <si>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</si>
  <si>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</si>
  <si>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</si>
  <si>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</si>
  <si>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</si>
  <si>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</si>
  <si>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</si>
  <si>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</si>
  <si>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</si>
  <si>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</si>
  <si>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</si>
  <si>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</si>
  <si>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</si>
  <si>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</si>
  <si>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</si>
  <si>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</si>
  <si>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</si>
  <si>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</si>
  <si>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</si>
  <si>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</si>
  <si>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</si>
  <si>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</si>
  <si>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</si>
  <si>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</si>
  <si>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</si>
  <si>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</si>
  <si>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</si>
  <si>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</si>
  <si>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</si>
  <si>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</si>
  <si>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</si>
  <si>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</si>
  <si>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</si>
  <si>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</si>
  <si>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</si>
  <si>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</si>
  <si>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</si>
  <si>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</si>
  <si>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</si>
  <si>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</si>
  <si>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</si>
  <si>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</si>
  <si>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</si>
  <si>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</si>
  <si>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</si>
  <si>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</si>
  <si>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</si>
  <si>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</si>
  <si>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</si>
  <si>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</si>
  <si>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</si>
  <si>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</si>
  <si>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</si>
  <si>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</si>
  <si>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</si>
  <si>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</si>
  <si>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</si>
  <si>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</si>
  <si>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</si>
  <si>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</si>
  <si>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</si>
  <si>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</si>
  <si>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</si>
  <si>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</si>
  <si>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</si>
  <si>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</si>
  <si>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</si>
  <si>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</si>
  <si>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</si>
  <si>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</si>
  <si>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</si>
  <si>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</si>
  <si>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</si>
  <si>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</si>
  <si>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</si>
  <si>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</si>
  <si>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</si>
  <si>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</si>
  <si>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</si>
  <si>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</si>
  <si>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</si>
  <si>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</si>
  <si>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</si>
  <si>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</si>
  <si>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</si>
  <si>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</si>
  <si>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</si>
  <si>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</si>
  <si>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</si>
  <si>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</si>
  <si>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</si>
  <si>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</si>
  <si>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</si>
  <si>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</si>
  <si>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</si>
  <si>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</si>
  <si>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</si>
  <si>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</si>
  <si>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</si>
  <si>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</si>
  <si>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</si>
  <si>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</si>
  <si>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</si>
  <si>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</si>
  <si>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</si>
  <si>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</si>
  <si>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</si>
  <si>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</si>
  <si>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</si>
  <si>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</si>
  <si>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</si>
  <si>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</si>
  <si>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</si>
  <si>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</si>
  <si>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</si>
  <si>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</si>
  <si>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</si>
  <si>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</si>
  <si>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</si>
  <si>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</si>
  <si>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</si>
  <si>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</si>
  <si>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</si>
  <si>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</si>
  <si>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</si>
  <si>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</si>
  <si>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</si>
  <si>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</si>
  <si>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</si>
  <si>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</si>
  <si>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</si>
  <si>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</si>
  <si>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</si>
  <si>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</si>
  <si>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</si>
  <si>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</si>
  <si>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</si>
  <si>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</si>
  <si>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</si>
  <si>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</si>
  <si>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</si>
  <si>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</si>
  <si>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</si>
  <si>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</si>
  <si>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</si>
  <si>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</si>
  <si>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</si>
  <si>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</si>
  <si>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</si>
  <si>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</si>
  <si>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</si>
  <si>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</si>
  <si>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</si>
  <si>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</si>
  <si>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</si>
  <si>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</si>
  <si>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</si>
  <si>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</si>
  <si>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</si>
  <si>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</si>
  <si>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</si>
  <si>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</si>
  <si>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</si>
  <si>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</si>
  <si>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</si>
  <si>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</si>
  <si>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</si>
  <si>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</si>
  <si>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</si>
  <si>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</si>
  <si>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</si>
  <si>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</si>
  <si>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</si>
  <si>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</si>
  <si>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</si>
  <si>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</si>
  <si>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</si>
  <si>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</si>
  <si>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</si>
  <si>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</si>
  <si>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</si>
  <si>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</si>
  <si>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</si>
  <si>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</si>
  <si>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</si>
  <si>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</si>
  <si>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</si>
  <si>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ESCUELA DE ARTE Y DEL LIBRE PENSAMIENTO</t>
  </si>
  <si>
    <t>FUNDACION INFANCIA Y NUTRICION</t>
  </si>
  <si>
    <t>GONZALES IBARRA MONICA BIBIANA</t>
  </si>
  <si>
    <t>CAMILO MAURICIO REGALADO ROSERO</t>
  </si>
  <si>
    <t>MANZANA G CASA 9 URBANIZACION GUAMUEZ</t>
  </si>
  <si>
    <t>3176696829</t>
  </si>
  <si>
    <t>asociacionperenne@gmail.com</t>
  </si>
  <si>
    <t>09ART-2015</t>
  </si>
  <si>
    <t>2021-86-10002017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</si>
  <si>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</si>
  <si>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Promover el desarrollo de la primera infancia mediante actividades ludicas, deportivas, artisticas y cientificas a través de la prestacion de servicios de acompañamiento, asesorias y apoyo integral a los niños y niñas de los municipios de Mocoa y Villagarzon</t>
  </si>
  <si>
    <t>2016011</t>
  </si>
  <si>
    <t>DESARROLLAR E IMPLEMENTAR UN PLAN PEDAGÓGICO DIRIGIDO A LOS 11 NIÑOS Y NIÑAS DE LOS  MUNICIPIO DE MOCOA Y VILLAGARZON ORIENTADO A ENSEÑAR Y FORJAR VALORES COMO: LA SOLIDARIDAD, EL RESPETO, EL AMOR, LA JUSTICIA, LA RESPONSABILIDAD, EL CUIDADO DEL MEDIO AMBIENTE Y EL URBANISMO CON EL FIN DE QUE SEAN ESTUDIADOS POR LOS MENORES Y PROMUEVA UNA CONDUCTA A FIN CON EL PLAN PEDAGÓGICO, DENTRO DE SU NÚCLEO FAMILIAR</t>
  </si>
  <si>
    <t>PO-201814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</si>
</sst>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C16" zoomScale="40" zoomScaleNormal="70"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2653</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4" t="str">
        <f>HYPERLINK("#MI_Oferente_Singular!A114","CAPACIDAD RESIDUAL")</f>
        <v>CAPACIDAD RESIDUAL</v>
      </c>
      <c r="F8" s="175"/>
      <c r="G8" s="17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4" t="str">
        <f>HYPERLINK("#MI_Oferente_Singular!A162","TALENTO HUMANO")</f>
        <v>TALENTO HUMANO</v>
      </c>
      <c r="F9" s="175"/>
      <c r="G9" s="17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4" t="str">
        <f>HYPERLINK("#MI_Oferente_Singular!F162","INFRAESTRUCTURA")</f>
        <v>INFRAESTRUCTURA</v>
      </c>
      <c r="F10" s="175"/>
      <c r="G10" s="176"/>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2684</v>
      </c>
      <c r="D15" s="35"/>
      <c r="E15" s="35"/>
      <c r="F15" s="5"/>
      <c r="G15" s="32" t="s">
        <v>1168</v>
      </c>
      <c r="H15" s="103" t="s">
        <v>1097</v>
      </c>
      <c r="I15" s="32" t="s">
        <v>2624</v>
      </c>
      <c r="J15" s="108" t="s">
        <v>2626</v>
      </c>
      <c r="L15" s="200" t="s">
        <v>8</v>
      </c>
      <c r="M15" s="200"/>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7" t="s">
        <v>2639</v>
      </c>
      <c r="I19" s="131" t="s">
        <v>11</v>
      </c>
      <c r="J19" s="132" t="s">
        <v>10</v>
      </c>
      <c r="K19" s="132" t="s">
        <v>2609</v>
      </c>
      <c r="L19" s="132" t="s">
        <v>1161</v>
      </c>
      <c r="M19" s="132" t="s">
        <v>1162</v>
      </c>
      <c r="N19" s="133" t="s">
        <v>2610</v>
      </c>
      <c r="O19" s="128"/>
      <c r="Q19" s="51"/>
      <c r="R19" s="51"/>
    </row>
    <row r="20" spans="1:23" ht="30" customHeight="1" x14ac:dyDescent="0.25">
      <c r="A20" s="9"/>
      <c r="B20" s="109">
        <v>900124612</v>
      </c>
      <c r="C20" s="5"/>
      <c r="D20" s="73"/>
      <c r="E20" s="5"/>
      <c r="F20" s="5"/>
      <c r="G20" s="5"/>
      <c r="H20" s="177"/>
      <c r="I20" s="140" t="s">
        <v>1097</v>
      </c>
      <c r="J20" s="141" t="s">
        <v>1099</v>
      </c>
      <c r="K20" s="142">
        <v>1945819660</v>
      </c>
      <c r="L20" s="143"/>
      <c r="M20" s="143">
        <v>44561</v>
      </c>
      <c r="N20" s="126">
        <f>+(M20-L20)/30</f>
        <v>1485.3666666666666</v>
      </c>
      <c r="O20" s="129"/>
      <c r="U20" s="125"/>
      <c r="V20" s="105">
        <f ca="1">NOW()</f>
        <v>44193.821437500003</v>
      </c>
      <c r="W20" s="105">
        <f ca="1">NOW()</f>
        <v>44193.821437500003</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0"/>
      <c r="I37" s="121"/>
      <c r="J37" s="121"/>
      <c r="K37" s="121"/>
      <c r="L37" s="121"/>
      <c r="M37" s="121"/>
      <c r="N37" s="121"/>
      <c r="O37" s="122"/>
    </row>
    <row r="38" spans="1:16" ht="21" customHeight="1" x14ac:dyDescent="0.25">
      <c r="A38" s="9"/>
      <c r="B38" s="169" t="str">
        <f>VLOOKUP(B20,EAS!A2:B1439,2,0)</f>
        <v>ASOCIACIÓN PERENNE</v>
      </c>
      <c r="C38" s="169"/>
      <c r="D38" s="169"/>
      <c r="E38" s="169"/>
      <c r="F38" s="169"/>
      <c r="G38" s="5"/>
      <c r="H38" s="123"/>
      <c r="I38" s="181" t="s">
        <v>7</v>
      </c>
      <c r="J38" s="181"/>
      <c r="K38" s="181"/>
      <c r="L38" s="181"/>
      <c r="M38" s="181"/>
      <c r="N38" s="181"/>
      <c r="O38" s="124"/>
    </row>
    <row r="39" spans="1:16" ht="42.95" customHeight="1" thickBot="1" x14ac:dyDescent="0.3">
      <c r="A39" s="10"/>
      <c r="B39" s="11"/>
      <c r="C39" s="11"/>
      <c r="D39" s="11"/>
      <c r="E39" s="11"/>
      <c r="F39" s="11"/>
      <c r="G39" s="11"/>
      <c r="H39" s="10"/>
      <c r="I39" s="213" t="s">
        <v>2685</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6"/>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6"/>
    </row>
    <row r="44" spans="1:16" ht="15" customHeight="1" x14ac:dyDescent="0.25">
      <c r="A44" s="218" t="s">
        <v>2654</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2676</v>
      </c>
      <c r="C48" s="115" t="s">
        <v>32</v>
      </c>
      <c r="D48" s="112" t="s">
        <v>2683</v>
      </c>
      <c r="E48" s="136">
        <v>42038</v>
      </c>
      <c r="F48" s="136">
        <v>42649</v>
      </c>
      <c r="G48" s="151">
        <f>IF(AND(E48&lt;&gt;"",F48&lt;&gt;""),((F48-E48)/30),"")</f>
        <v>20.366666666666667</v>
      </c>
      <c r="H48" s="113" t="s">
        <v>2686</v>
      </c>
      <c r="I48" s="112" t="s">
        <v>1097</v>
      </c>
      <c r="J48" s="112" t="s">
        <v>1099</v>
      </c>
      <c r="K48" s="114">
        <v>9700000</v>
      </c>
      <c r="L48" s="115" t="s">
        <v>1148</v>
      </c>
      <c r="M48" s="110">
        <v>1</v>
      </c>
      <c r="N48" s="115" t="s">
        <v>27</v>
      </c>
      <c r="O48" s="115" t="s">
        <v>1148</v>
      </c>
      <c r="P48" s="78"/>
    </row>
    <row r="49" spans="1:16" s="6" customFormat="1" ht="24.75" customHeight="1" x14ac:dyDescent="0.25">
      <c r="A49" s="134">
        <v>2</v>
      </c>
      <c r="B49" s="113" t="s">
        <v>2676</v>
      </c>
      <c r="C49" s="115" t="s">
        <v>32</v>
      </c>
      <c r="D49" s="112" t="s">
        <v>2683</v>
      </c>
      <c r="E49" s="136">
        <v>42038</v>
      </c>
      <c r="F49" s="136">
        <v>42649</v>
      </c>
      <c r="G49" s="151">
        <f t="shared" ref="G49:G50" si="2">IF(AND(E49&lt;&gt;"",F49&lt;&gt;""),((F49-E49)/30),"")</f>
        <v>20.366666666666667</v>
      </c>
      <c r="H49" s="113" t="s">
        <v>2686</v>
      </c>
      <c r="I49" s="112" t="s">
        <v>1097</v>
      </c>
      <c r="J49" s="112" t="s">
        <v>1107</v>
      </c>
      <c r="K49" s="114">
        <v>9700000</v>
      </c>
      <c r="L49" s="115" t="s">
        <v>1148</v>
      </c>
      <c r="M49" s="110">
        <v>1</v>
      </c>
      <c r="N49" s="115" t="s">
        <v>27</v>
      </c>
      <c r="O49" s="115" t="s">
        <v>1148</v>
      </c>
      <c r="P49" s="78"/>
    </row>
    <row r="50" spans="1:16" s="6" customFormat="1" ht="24.75" customHeight="1" x14ac:dyDescent="0.25">
      <c r="A50" s="134">
        <v>3</v>
      </c>
      <c r="B50" s="113" t="s">
        <v>2677</v>
      </c>
      <c r="C50" s="115" t="s">
        <v>32</v>
      </c>
      <c r="D50" s="112" t="s">
        <v>2687</v>
      </c>
      <c r="E50" s="136">
        <v>42705</v>
      </c>
      <c r="F50" s="136">
        <v>43283</v>
      </c>
      <c r="G50" s="151">
        <f t="shared" si="2"/>
        <v>19.266666666666666</v>
      </c>
      <c r="H50" s="113" t="s">
        <v>2688</v>
      </c>
      <c r="I50" s="112" t="s">
        <v>1097</v>
      </c>
      <c r="J50" s="112" t="s">
        <v>1099</v>
      </c>
      <c r="K50" s="114">
        <v>15100000</v>
      </c>
      <c r="L50" s="115" t="s">
        <v>1148</v>
      </c>
      <c r="M50" s="110">
        <v>1</v>
      </c>
      <c r="N50" s="115" t="s">
        <v>27</v>
      </c>
      <c r="O50" s="115" t="s">
        <v>1148</v>
      </c>
      <c r="P50" s="78"/>
    </row>
    <row r="51" spans="1:16" s="6" customFormat="1" ht="24.75" customHeight="1" outlineLevel="1" x14ac:dyDescent="0.25">
      <c r="A51" s="134">
        <v>4</v>
      </c>
      <c r="B51" s="113" t="s">
        <v>2677</v>
      </c>
      <c r="C51" s="115" t="s">
        <v>32</v>
      </c>
      <c r="D51" s="112" t="s">
        <v>2687</v>
      </c>
      <c r="E51" s="136">
        <v>42705</v>
      </c>
      <c r="F51" s="136">
        <v>43283</v>
      </c>
      <c r="G51" s="151">
        <f t="shared" ref="G51:G107" si="3">IF(AND(E51&lt;&gt;"",F51&lt;&gt;""),((F51-E51)/30),"")</f>
        <v>19.266666666666666</v>
      </c>
      <c r="H51" s="113" t="s">
        <v>2688</v>
      </c>
      <c r="I51" s="112" t="s">
        <v>1097</v>
      </c>
      <c r="J51" s="112" t="s">
        <v>1107</v>
      </c>
      <c r="K51" s="114">
        <v>15100000</v>
      </c>
      <c r="L51" s="115" t="s">
        <v>1148</v>
      </c>
      <c r="M51" s="110">
        <v>1</v>
      </c>
      <c r="N51" s="115" t="s">
        <v>27</v>
      </c>
      <c r="O51" s="115" t="s">
        <v>1148</v>
      </c>
      <c r="P51" s="78"/>
    </row>
    <row r="52" spans="1:16" s="7" customFormat="1" ht="24.75" customHeight="1" outlineLevel="1" x14ac:dyDescent="0.25">
      <c r="A52" s="135">
        <v>5</v>
      </c>
      <c r="B52" s="113" t="s">
        <v>2678</v>
      </c>
      <c r="C52" s="115" t="s">
        <v>32</v>
      </c>
      <c r="D52" s="112" t="s">
        <v>2689</v>
      </c>
      <c r="E52" s="136">
        <v>43346</v>
      </c>
      <c r="F52" s="136">
        <v>43890</v>
      </c>
      <c r="G52" s="151">
        <f t="shared" si="3"/>
        <v>18.133333333333333</v>
      </c>
      <c r="H52" s="113" t="s">
        <v>2686</v>
      </c>
      <c r="I52" s="112" t="s">
        <v>1097</v>
      </c>
      <c r="J52" s="112" t="s">
        <v>1099</v>
      </c>
      <c r="K52" s="114">
        <v>10350000</v>
      </c>
      <c r="L52" s="115" t="s">
        <v>1148</v>
      </c>
      <c r="M52" s="110">
        <v>1</v>
      </c>
      <c r="N52" s="115" t="s">
        <v>27</v>
      </c>
      <c r="O52" s="115" t="s">
        <v>1148</v>
      </c>
      <c r="P52" s="79"/>
    </row>
    <row r="53" spans="1:16" s="7" customFormat="1" ht="24.75" customHeight="1" outlineLevel="1" x14ac:dyDescent="0.25">
      <c r="A53" s="135">
        <v>6</v>
      </c>
      <c r="B53" s="113" t="s">
        <v>2678</v>
      </c>
      <c r="C53" s="115" t="s">
        <v>32</v>
      </c>
      <c r="D53" s="112" t="s">
        <v>2689</v>
      </c>
      <c r="E53" s="136">
        <v>43346</v>
      </c>
      <c r="F53" s="136">
        <v>43890</v>
      </c>
      <c r="G53" s="151">
        <f t="shared" si="3"/>
        <v>18.133333333333333</v>
      </c>
      <c r="H53" s="113" t="s">
        <v>2686</v>
      </c>
      <c r="I53" s="112" t="s">
        <v>1097</v>
      </c>
      <c r="J53" s="112" t="s">
        <v>1107</v>
      </c>
      <c r="K53" s="114">
        <v>10350000</v>
      </c>
      <c r="L53" s="115" t="s">
        <v>1148</v>
      </c>
      <c r="M53" s="110">
        <v>1</v>
      </c>
      <c r="N53" s="115" t="s">
        <v>27</v>
      </c>
      <c r="O53" s="115" t="s">
        <v>1148</v>
      </c>
      <c r="P53" s="79"/>
    </row>
    <row r="54" spans="1:16" s="7" customFormat="1" ht="24.75" customHeight="1" outlineLevel="1" x14ac:dyDescent="0.25">
      <c r="A54" s="135">
        <v>7</v>
      </c>
      <c r="B54" s="113"/>
      <c r="C54" s="115"/>
      <c r="D54" s="112"/>
      <c r="E54" s="136"/>
      <c r="F54" s="136"/>
      <c r="G54" s="151" t="str">
        <f t="shared" si="3"/>
        <v/>
      </c>
      <c r="H54" s="113"/>
      <c r="I54" s="112"/>
      <c r="J54" s="112"/>
      <c r="K54" s="114"/>
      <c r="L54" s="115"/>
      <c r="M54" s="110"/>
      <c r="N54" s="115"/>
      <c r="O54" s="115"/>
      <c r="P54" s="79"/>
    </row>
    <row r="55" spans="1:16" s="7" customFormat="1" ht="24.75" customHeight="1" outlineLevel="1" x14ac:dyDescent="0.25">
      <c r="A55" s="135">
        <v>8</v>
      </c>
      <c r="B55" s="113"/>
      <c r="C55" s="115"/>
      <c r="D55" s="112"/>
      <c r="E55" s="136"/>
      <c r="F55" s="136"/>
      <c r="G55" s="151" t="str">
        <f t="shared" si="3"/>
        <v/>
      </c>
      <c r="H55" s="113"/>
      <c r="I55" s="112"/>
      <c r="J55" s="112"/>
      <c r="K55" s="114"/>
      <c r="L55" s="115"/>
      <c r="M55" s="110"/>
      <c r="N55" s="115"/>
      <c r="O55" s="115"/>
      <c r="P55" s="79"/>
    </row>
    <row r="56" spans="1:16" s="7" customFormat="1" ht="24.75" customHeight="1" outlineLevel="1" x14ac:dyDescent="0.25">
      <c r="A56" s="135">
        <v>9</v>
      </c>
      <c r="B56" s="113"/>
      <c r="C56" s="115"/>
      <c r="D56" s="112"/>
      <c r="E56" s="136"/>
      <c r="F56" s="136"/>
      <c r="G56" s="151" t="str">
        <f t="shared" si="3"/>
        <v/>
      </c>
      <c r="H56" s="113"/>
      <c r="I56" s="112"/>
      <c r="J56" s="112"/>
      <c r="K56" s="114"/>
      <c r="L56" s="115"/>
      <c r="M56" s="110"/>
      <c r="N56" s="115"/>
      <c r="O56" s="115"/>
      <c r="P56" s="79"/>
    </row>
    <row r="57" spans="1:16" s="7" customFormat="1" ht="24.75" customHeight="1" outlineLevel="1" x14ac:dyDescent="0.25">
      <c r="A57" s="135">
        <v>10</v>
      </c>
      <c r="B57" s="113"/>
      <c r="C57" s="115"/>
      <c r="D57" s="112"/>
      <c r="E57" s="136"/>
      <c r="F57" s="136"/>
      <c r="G57" s="151" t="str">
        <f t="shared" si="3"/>
        <v/>
      </c>
      <c r="H57" s="113"/>
      <c r="I57" s="112"/>
      <c r="J57" s="112"/>
      <c r="K57" s="114"/>
      <c r="L57" s="115"/>
      <c r="M57" s="110"/>
      <c r="N57" s="115"/>
      <c r="O57" s="115"/>
      <c r="P57" s="79"/>
    </row>
    <row r="58" spans="1:16" s="7" customFormat="1" ht="24.75" customHeight="1" outlineLevel="1" x14ac:dyDescent="0.25">
      <c r="A58" s="135">
        <v>11</v>
      </c>
      <c r="B58" s="113"/>
      <c r="C58" s="115"/>
      <c r="D58" s="112"/>
      <c r="E58" s="136"/>
      <c r="F58" s="136"/>
      <c r="G58" s="151" t="str">
        <f t="shared" si="3"/>
        <v/>
      </c>
      <c r="H58" s="113"/>
      <c r="I58" s="112"/>
      <c r="J58" s="112"/>
      <c r="K58" s="114"/>
      <c r="L58" s="115"/>
      <c r="M58" s="110"/>
      <c r="N58" s="115"/>
      <c r="O58" s="115"/>
      <c r="P58" s="79"/>
    </row>
    <row r="59" spans="1:16" s="7" customFormat="1" ht="24.75" customHeight="1" outlineLevel="1" x14ac:dyDescent="0.25">
      <c r="A59" s="135">
        <v>12</v>
      </c>
      <c r="B59" s="113"/>
      <c r="C59" s="115"/>
      <c r="D59" s="112"/>
      <c r="E59" s="136"/>
      <c r="F59" s="136"/>
      <c r="G59" s="151" t="str">
        <f t="shared" si="3"/>
        <v/>
      </c>
      <c r="H59" s="113"/>
      <c r="I59" s="112"/>
      <c r="J59" s="112"/>
      <c r="K59" s="114"/>
      <c r="L59" s="115"/>
      <c r="M59" s="110"/>
      <c r="N59" s="115"/>
      <c r="O59" s="115"/>
      <c r="P59" s="79"/>
    </row>
    <row r="60" spans="1:16" s="7" customFormat="1" ht="24.75" customHeight="1" outlineLevel="1" x14ac:dyDescent="0.25">
      <c r="A60" s="135">
        <v>13</v>
      </c>
      <c r="B60" s="113"/>
      <c r="C60" s="115"/>
      <c r="D60" s="112"/>
      <c r="E60" s="136"/>
      <c r="F60" s="136"/>
      <c r="G60" s="151" t="str">
        <f t="shared" si="3"/>
        <v/>
      </c>
      <c r="H60" s="113"/>
      <c r="I60" s="112"/>
      <c r="J60" s="112"/>
      <c r="K60" s="114"/>
      <c r="L60" s="115"/>
      <c r="M60" s="110"/>
      <c r="N60" s="115"/>
      <c r="O60" s="115"/>
      <c r="P60" s="79"/>
    </row>
    <row r="61" spans="1:16" s="7" customFormat="1" ht="24.75" customHeight="1" outlineLevel="1" x14ac:dyDescent="0.25">
      <c r="A61" s="135">
        <v>14</v>
      </c>
      <c r="B61" s="113"/>
      <c r="C61" s="115"/>
      <c r="D61" s="112"/>
      <c r="E61" s="136"/>
      <c r="F61" s="136"/>
      <c r="G61" s="151" t="str">
        <f t="shared" si="3"/>
        <v/>
      </c>
      <c r="H61" s="113"/>
      <c r="I61" s="112"/>
      <c r="J61" s="112"/>
      <c r="K61" s="114"/>
      <c r="L61" s="115"/>
      <c r="M61" s="110"/>
      <c r="N61" s="115"/>
      <c r="O61" s="115"/>
      <c r="P61" s="79"/>
    </row>
    <row r="62" spans="1:16" s="7" customFormat="1" ht="24.75" customHeight="1" outlineLevel="1" x14ac:dyDescent="0.25">
      <c r="A62" s="135">
        <v>15</v>
      </c>
      <c r="B62" s="113"/>
      <c r="C62" s="115"/>
      <c r="D62" s="112"/>
      <c r="E62" s="136"/>
      <c r="F62" s="136"/>
      <c r="G62" s="151" t="str">
        <f t="shared" si="3"/>
        <v/>
      </c>
      <c r="H62" s="113"/>
      <c r="I62" s="112"/>
      <c r="J62" s="112"/>
      <c r="K62" s="114"/>
      <c r="L62" s="115"/>
      <c r="M62" s="110"/>
      <c r="N62" s="115"/>
      <c r="O62" s="115"/>
      <c r="P62" s="79"/>
    </row>
    <row r="63" spans="1:16" s="7" customFormat="1" ht="24.75" customHeight="1" outlineLevel="1" x14ac:dyDescent="0.25">
      <c r="A63" s="135">
        <v>16</v>
      </c>
      <c r="B63" s="113"/>
      <c r="C63" s="115"/>
      <c r="D63" s="112"/>
      <c r="E63" s="136"/>
      <c r="F63" s="136"/>
      <c r="G63" s="151" t="str">
        <f t="shared" si="3"/>
        <v/>
      </c>
      <c r="H63" s="113"/>
      <c r="I63" s="112"/>
      <c r="J63" s="112"/>
      <c r="K63" s="114"/>
      <c r="L63" s="115"/>
      <c r="M63" s="110"/>
      <c r="N63" s="115"/>
      <c r="O63" s="115"/>
      <c r="P63" s="79"/>
    </row>
    <row r="64" spans="1:16" s="7" customFormat="1" ht="24.75" customHeight="1" outlineLevel="1" x14ac:dyDescent="0.25">
      <c r="A64" s="135">
        <v>17</v>
      </c>
      <c r="B64" s="113"/>
      <c r="C64" s="115"/>
      <c r="D64" s="112"/>
      <c r="E64" s="136"/>
      <c r="F64" s="136"/>
      <c r="G64" s="151" t="str">
        <f t="shared" si="3"/>
        <v/>
      </c>
      <c r="H64" s="113"/>
      <c r="I64" s="112"/>
      <c r="J64" s="112"/>
      <c r="K64" s="114"/>
      <c r="L64" s="115"/>
      <c r="M64" s="110"/>
      <c r="N64" s="115"/>
      <c r="O64" s="115"/>
      <c r="P64" s="79"/>
    </row>
    <row r="65" spans="1:16" s="7" customFormat="1" ht="24.75" customHeight="1" outlineLevel="1" x14ac:dyDescent="0.25">
      <c r="A65" s="135">
        <v>18</v>
      </c>
      <c r="B65" s="113"/>
      <c r="C65" s="115"/>
      <c r="D65" s="112"/>
      <c r="E65" s="136"/>
      <c r="F65" s="136"/>
      <c r="G65" s="151" t="str">
        <f t="shared" si="3"/>
        <v/>
      </c>
      <c r="H65" s="113"/>
      <c r="I65" s="112"/>
      <c r="J65" s="112"/>
      <c r="K65" s="114"/>
      <c r="L65" s="115"/>
      <c r="M65" s="110"/>
      <c r="N65" s="115"/>
      <c r="O65" s="115"/>
      <c r="P65" s="79"/>
    </row>
    <row r="66" spans="1:16" s="7" customFormat="1" ht="24.75" customHeight="1" outlineLevel="1" x14ac:dyDescent="0.25">
      <c r="A66" s="135">
        <v>19</v>
      </c>
      <c r="B66" s="113"/>
      <c r="C66" s="115"/>
      <c r="D66" s="112"/>
      <c r="E66" s="136"/>
      <c r="F66" s="136"/>
      <c r="G66" s="151" t="str">
        <f t="shared" si="3"/>
        <v/>
      </c>
      <c r="H66" s="113"/>
      <c r="I66" s="112"/>
      <c r="J66" s="112"/>
      <c r="K66" s="114"/>
      <c r="L66" s="115"/>
      <c r="M66" s="110"/>
      <c r="N66" s="115"/>
      <c r="O66" s="115"/>
      <c r="P66" s="79"/>
    </row>
    <row r="67" spans="1:16" s="7" customFormat="1" ht="24.75" customHeight="1" outlineLevel="1" x14ac:dyDescent="0.25">
      <c r="A67" s="135">
        <v>20</v>
      </c>
      <c r="B67" s="113"/>
      <c r="C67" s="115"/>
      <c r="D67" s="112"/>
      <c r="E67" s="136"/>
      <c r="F67" s="136"/>
      <c r="G67" s="151" t="str">
        <f t="shared" si="3"/>
        <v/>
      </c>
      <c r="H67" s="113"/>
      <c r="I67" s="112"/>
      <c r="J67" s="112"/>
      <c r="K67" s="114"/>
      <c r="L67" s="115"/>
      <c r="M67" s="110"/>
      <c r="N67" s="115"/>
      <c r="O67" s="115"/>
      <c r="P67" s="79"/>
    </row>
    <row r="68" spans="1:16" s="7" customFormat="1" ht="24.75" customHeight="1" outlineLevel="1" x14ac:dyDescent="0.25">
      <c r="A68" s="135">
        <v>21</v>
      </c>
      <c r="B68" s="113"/>
      <c r="C68" s="115"/>
      <c r="D68" s="112"/>
      <c r="E68" s="136"/>
      <c r="F68" s="136"/>
      <c r="G68" s="151" t="str">
        <f t="shared" si="3"/>
        <v/>
      </c>
      <c r="H68" s="113"/>
      <c r="I68" s="112"/>
      <c r="J68" s="112"/>
      <c r="K68" s="114"/>
      <c r="L68" s="115"/>
      <c r="M68" s="110"/>
      <c r="N68" s="115"/>
      <c r="O68" s="115"/>
      <c r="P68" s="79"/>
    </row>
    <row r="69" spans="1:16" s="7" customFormat="1" ht="24.75" customHeight="1" outlineLevel="1" x14ac:dyDescent="0.25">
      <c r="A69" s="135">
        <v>22</v>
      </c>
      <c r="B69" s="113"/>
      <c r="C69" s="115"/>
      <c r="D69" s="112"/>
      <c r="E69" s="136"/>
      <c r="F69" s="136"/>
      <c r="G69" s="151" t="str">
        <f t="shared" si="3"/>
        <v/>
      </c>
      <c r="H69" s="113"/>
      <c r="I69" s="112"/>
      <c r="J69" s="112"/>
      <c r="K69" s="114"/>
      <c r="L69" s="115"/>
      <c r="M69" s="110"/>
      <c r="N69" s="115"/>
      <c r="O69" s="115"/>
      <c r="P69" s="79"/>
    </row>
    <row r="70" spans="1:16" s="7" customFormat="1" ht="24.75" customHeight="1" outlineLevel="1" x14ac:dyDescent="0.25">
      <c r="A70" s="135">
        <v>23</v>
      </c>
      <c r="B70" s="113"/>
      <c r="C70" s="115"/>
      <c r="D70" s="112"/>
      <c r="E70" s="136"/>
      <c r="F70" s="136"/>
      <c r="G70" s="151" t="str">
        <f t="shared" si="3"/>
        <v/>
      </c>
      <c r="H70" s="113"/>
      <c r="I70" s="112"/>
      <c r="J70" s="112"/>
      <c r="K70" s="114"/>
      <c r="L70" s="115"/>
      <c r="M70" s="110"/>
      <c r="N70" s="115"/>
      <c r="O70" s="115"/>
      <c r="P70" s="79"/>
    </row>
    <row r="71" spans="1:16" s="7" customFormat="1" ht="24.75" customHeight="1" outlineLevel="1" x14ac:dyDescent="0.25">
      <c r="A71" s="135">
        <v>24</v>
      </c>
      <c r="B71" s="113"/>
      <c r="C71" s="115"/>
      <c r="D71" s="112"/>
      <c r="E71" s="136"/>
      <c r="F71" s="136"/>
      <c r="G71" s="151" t="str">
        <f t="shared" si="3"/>
        <v/>
      </c>
      <c r="H71" s="113"/>
      <c r="I71" s="112"/>
      <c r="J71" s="112"/>
      <c r="K71" s="114"/>
      <c r="L71" s="115"/>
      <c r="M71" s="110"/>
      <c r="N71" s="115"/>
      <c r="O71" s="115"/>
      <c r="P71" s="79"/>
    </row>
    <row r="72" spans="1:16" s="7" customFormat="1" ht="24.75" customHeight="1" outlineLevel="1" x14ac:dyDescent="0.25">
      <c r="A72" s="135">
        <v>25</v>
      </c>
      <c r="B72" s="113"/>
      <c r="C72" s="115"/>
      <c r="D72" s="112"/>
      <c r="E72" s="136"/>
      <c r="F72" s="136"/>
      <c r="G72" s="151" t="str">
        <f t="shared" si="3"/>
        <v/>
      </c>
      <c r="H72" s="113"/>
      <c r="I72" s="112"/>
      <c r="J72" s="112"/>
      <c r="K72" s="114"/>
      <c r="L72" s="115"/>
      <c r="M72" s="110"/>
      <c r="N72" s="115"/>
      <c r="O72" s="115"/>
      <c r="P72" s="79"/>
    </row>
    <row r="73" spans="1:16" s="7" customFormat="1" ht="24.75" customHeight="1" outlineLevel="1" x14ac:dyDescent="0.25">
      <c r="A73" s="135">
        <v>26</v>
      </c>
      <c r="B73" s="113"/>
      <c r="C73" s="115"/>
      <c r="D73" s="112"/>
      <c r="E73" s="136"/>
      <c r="F73" s="136"/>
      <c r="G73" s="151" t="str">
        <f t="shared" si="3"/>
        <v/>
      </c>
      <c r="H73" s="113"/>
      <c r="I73" s="112"/>
      <c r="J73" s="112"/>
      <c r="K73" s="114"/>
      <c r="L73" s="115"/>
      <c r="M73" s="110"/>
      <c r="N73" s="115"/>
      <c r="O73" s="115"/>
      <c r="P73" s="79"/>
    </row>
    <row r="74" spans="1:16" s="7" customFormat="1" ht="24.75" customHeight="1" outlineLevel="1" x14ac:dyDescent="0.25">
      <c r="A74" s="135">
        <v>27</v>
      </c>
      <c r="B74" s="113"/>
      <c r="C74" s="115"/>
      <c r="D74" s="112"/>
      <c r="E74" s="136"/>
      <c r="F74" s="136"/>
      <c r="G74" s="151" t="str">
        <f t="shared" si="3"/>
        <v/>
      </c>
      <c r="H74" s="113"/>
      <c r="I74" s="112"/>
      <c r="J74" s="112"/>
      <c r="K74" s="114"/>
      <c r="L74" s="115"/>
      <c r="M74" s="110"/>
      <c r="N74" s="115"/>
      <c r="O74" s="115"/>
      <c r="P74" s="79"/>
    </row>
    <row r="75" spans="1:16" s="7" customFormat="1" ht="24.75" customHeight="1" outlineLevel="1" x14ac:dyDescent="0.25">
      <c r="A75" s="135">
        <v>28</v>
      </c>
      <c r="B75" s="64"/>
      <c r="C75" s="65"/>
      <c r="D75" s="63"/>
      <c r="E75" s="136"/>
      <c r="F75" s="136"/>
      <c r="G75" s="151" t="str">
        <f t="shared" si="3"/>
        <v/>
      </c>
      <c r="H75" s="64"/>
      <c r="I75" s="112"/>
      <c r="J75" s="112"/>
      <c r="K75" s="66"/>
      <c r="L75" s="115"/>
      <c r="M75" s="110"/>
      <c r="N75" s="115"/>
      <c r="O75" s="115"/>
      <c r="P75" s="79"/>
    </row>
    <row r="76" spans="1:16" s="7" customFormat="1" ht="24.75" customHeight="1" outlineLevel="1" x14ac:dyDescent="0.25">
      <c r="A76" s="135">
        <v>29</v>
      </c>
      <c r="B76" s="113"/>
      <c r="C76" s="115"/>
      <c r="D76" s="112"/>
      <c r="E76" s="136"/>
      <c r="F76" s="136"/>
      <c r="G76" s="151" t="str">
        <f t="shared" si="3"/>
        <v/>
      </c>
      <c r="H76" s="113"/>
      <c r="I76" s="112"/>
      <c r="J76" s="112"/>
      <c r="K76" s="114"/>
      <c r="L76" s="115"/>
      <c r="M76" s="110"/>
      <c r="N76" s="115"/>
      <c r="O76" s="115"/>
      <c r="P76" s="79"/>
    </row>
    <row r="77" spans="1:16" s="7" customFormat="1" ht="24.75" customHeight="1" outlineLevel="1" x14ac:dyDescent="0.25">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3"/>
        <v/>
      </c>
      <c r="H79" s="64"/>
      <c r="I79" s="63"/>
      <c r="J79" s="63"/>
      <c r="K79" s="66"/>
      <c r="L79" s="115"/>
      <c r="M79" s="110"/>
      <c r="N79" s="115"/>
      <c r="O79" s="115"/>
      <c r="P79" s="79"/>
    </row>
    <row r="80" spans="1:16" s="7" customFormat="1" ht="24.75" customHeight="1" outlineLevel="1" x14ac:dyDescent="0.25">
      <c r="A80" s="135">
        <v>33</v>
      </c>
      <c r="B80" s="113"/>
      <c r="C80" s="115"/>
      <c r="D80" s="112"/>
      <c r="E80" s="136"/>
      <c r="F80" s="136"/>
      <c r="G80" s="151" t="str">
        <f t="shared" si="3"/>
        <v/>
      </c>
      <c r="H80" s="113"/>
      <c r="I80" s="112"/>
      <c r="J80" s="63"/>
      <c r="K80" s="114"/>
      <c r="L80" s="115"/>
      <c r="M80" s="110"/>
      <c r="N80" s="115"/>
      <c r="O80" s="115"/>
      <c r="P80" s="79"/>
    </row>
    <row r="81" spans="1:16" s="7" customFormat="1" ht="24.75" customHeight="1" outlineLevel="1" x14ac:dyDescent="0.25">
      <c r="A81" s="135">
        <v>34</v>
      </c>
      <c r="B81" s="113"/>
      <c r="C81" s="115"/>
      <c r="D81" s="112"/>
      <c r="E81" s="136"/>
      <c r="F81" s="136"/>
      <c r="G81" s="151" t="str">
        <f t="shared" si="3"/>
        <v/>
      </c>
      <c r="H81" s="113"/>
      <c r="I81" s="112"/>
      <c r="J81" s="63"/>
      <c r="K81" s="114"/>
      <c r="L81" s="115"/>
      <c r="M81" s="110"/>
      <c r="N81" s="115"/>
      <c r="O81" s="115"/>
      <c r="P81" s="79"/>
    </row>
    <row r="82" spans="1:16" s="7" customFormat="1" ht="24.75" customHeight="1" outlineLevel="1" x14ac:dyDescent="0.25">
      <c r="A82" s="135">
        <v>35</v>
      </c>
      <c r="B82" s="113"/>
      <c r="C82" s="115"/>
      <c r="D82" s="112"/>
      <c r="E82" s="136"/>
      <c r="F82" s="136"/>
      <c r="G82" s="151" t="str">
        <f t="shared" si="3"/>
        <v/>
      </c>
      <c r="H82" s="113"/>
      <c r="I82" s="112"/>
      <c r="J82" s="63"/>
      <c r="K82" s="114"/>
      <c r="L82" s="115"/>
      <c r="M82" s="110"/>
      <c r="N82" s="115"/>
      <c r="O82" s="115"/>
      <c r="P82" s="79"/>
    </row>
    <row r="83" spans="1:16" s="7" customFormat="1" ht="24.75" customHeight="1" outlineLevel="1" x14ac:dyDescent="0.25">
      <c r="A83" s="135">
        <v>36</v>
      </c>
      <c r="B83" s="113"/>
      <c r="C83" s="115"/>
      <c r="D83" s="112"/>
      <c r="E83" s="136"/>
      <c r="F83" s="136"/>
      <c r="G83" s="151" t="str">
        <f t="shared" si="3"/>
        <v/>
      </c>
      <c r="H83" s="113"/>
      <c r="I83" s="112"/>
      <c r="J83" s="63"/>
      <c r="K83" s="114"/>
      <c r="L83" s="115"/>
      <c r="M83" s="110"/>
      <c r="N83" s="115"/>
      <c r="O83" s="115"/>
      <c r="P83" s="79"/>
    </row>
    <row r="84" spans="1:16" s="7" customFormat="1" ht="24.75" customHeight="1" outlineLevel="1" x14ac:dyDescent="0.25">
      <c r="A84" s="135">
        <v>37</v>
      </c>
      <c r="B84" s="113"/>
      <c r="C84" s="115"/>
      <c r="D84" s="112"/>
      <c r="E84" s="136"/>
      <c r="F84" s="136"/>
      <c r="G84" s="151" t="str">
        <f t="shared" si="3"/>
        <v/>
      </c>
      <c r="H84" s="113"/>
      <c r="I84" s="112"/>
      <c r="J84" s="63"/>
      <c r="K84" s="114"/>
      <c r="L84" s="115"/>
      <c r="M84" s="110"/>
      <c r="N84" s="115"/>
      <c r="O84" s="115"/>
      <c r="P84" s="79"/>
    </row>
    <row r="85" spans="1:16" s="7" customFormat="1" ht="24.75" customHeight="1" outlineLevel="1" x14ac:dyDescent="0.25">
      <c r="A85" s="135">
        <v>38</v>
      </c>
      <c r="B85" s="113"/>
      <c r="C85" s="115"/>
      <c r="D85" s="112"/>
      <c r="E85" s="136"/>
      <c r="F85" s="136"/>
      <c r="G85" s="151" t="str">
        <f t="shared" si="3"/>
        <v/>
      </c>
      <c r="H85" s="113"/>
      <c r="I85" s="112"/>
      <c r="J85" s="63"/>
      <c r="K85" s="114"/>
      <c r="L85" s="115"/>
      <c r="M85" s="110"/>
      <c r="N85" s="115"/>
      <c r="O85" s="115"/>
      <c r="P85" s="79"/>
    </row>
    <row r="86" spans="1:16" s="7" customFormat="1" ht="24.75" customHeight="1" outlineLevel="1" x14ac:dyDescent="0.25">
      <c r="A86" s="135">
        <v>39</v>
      </c>
      <c r="B86" s="113"/>
      <c r="C86" s="115"/>
      <c r="D86" s="112"/>
      <c r="E86" s="136"/>
      <c r="F86" s="136"/>
      <c r="G86" s="151" t="str">
        <f t="shared" si="3"/>
        <v/>
      </c>
      <c r="H86" s="113"/>
      <c r="I86" s="112"/>
      <c r="J86" s="63"/>
      <c r="K86" s="114"/>
      <c r="L86" s="115"/>
      <c r="M86" s="110"/>
      <c r="N86" s="115"/>
      <c r="O86" s="115"/>
      <c r="P86" s="79"/>
    </row>
    <row r="87" spans="1:16" s="7" customFormat="1" ht="24.75" customHeight="1" outlineLevel="1" x14ac:dyDescent="0.25">
      <c r="A87" s="135">
        <v>40</v>
      </c>
      <c r="B87" s="113"/>
      <c r="C87" s="115"/>
      <c r="D87" s="112"/>
      <c r="E87" s="136"/>
      <c r="F87" s="136"/>
      <c r="G87" s="151" t="str">
        <f t="shared" si="3"/>
        <v/>
      </c>
      <c r="H87" s="113"/>
      <c r="I87" s="112"/>
      <c r="J87" s="63"/>
      <c r="K87" s="114"/>
      <c r="L87" s="115"/>
      <c r="M87" s="110"/>
      <c r="N87" s="115"/>
      <c r="O87" s="115"/>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51" t="str">
        <f t="shared" si="3"/>
        <v/>
      </c>
      <c r="H91" s="113"/>
      <c r="I91" s="112"/>
      <c r="J91" s="112"/>
      <c r="K91" s="114"/>
      <c r="L91" s="115"/>
      <c r="M91" s="110"/>
      <c r="N91" s="115"/>
      <c r="O91" s="115"/>
      <c r="P91" s="79"/>
    </row>
    <row r="92" spans="1:16" s="7" customFormat="1" ht="24.75" customHeight="1" outlineLevel="1" x14ac:dyDescent="0.25">
      <c r="A92" s="134">
        <v>45</v>
      </c>
      <c r="B92" s="113"/>
      <c r="C92" s="115"/>
      <c r="D92" s="112"/>
      <c r="E92" s="136"/>
      <c r="F92" s="136"/>
      <c r="G92" s="151" t="str">
        <f t="shared" si="3"/>
        <v/>
      </c>
      <c r="H92" s="113"/>
      <c r="I92" s="112"/>
      <c r="J92" s="112"/>
      <c r="K92" s="114"/>
      <c r="L92" s="115"/>
      <c r="M92" s="110"/>
      <c r="N92" s="115"/>
      <c r="O92" s="115"/>
      <c r="P92" s="79"/>
    </row>
    <row r="93" spans="1:16" s="7" customFormat="1" ht="24.75" customHeight="1" outlineLevel="1" x14ac:dyDescent="0.25">
      <c r="A93" s="134">
        <v>46</v>
      </c>
      <c r="B93" s="113"/>
      <c r="C93" s="115"/>
      <c r="D93" s="112"/>
      <c r="E93" s="136"/>
      <c r="F93" s="136"/>
      <c r="G93" s="151" t="str">
        <f t="shared" si="3"/>
        <v/>
      </c>
      <c r="H93" s="113"/>
      <c r="I93" s="112"/>
      <c r="J93" s="112"/>
      <c r="K93" s="114"/>
      <c r="L93" s="115"/>
      <c r="M93" s="110"/>
      <c r="N93" s="115"/>
      <c r="O93" s="115"/>
      <c r="P93" s="79"/>
    </row>
    <row r="94" spans="1:16" s="7" customFormat="1" ht="24.75" customHeight="1" outlineLevel="1" x14ac:dyDescent="0.25">
      <c r="A94" s="134">
        <v>47</v>
      </c>
      <c r="B94" s="113"/>
      <c r="C94" s="115"/>
      <c r="D94" s="112"/>
      <c r="E94" s="136"/>
      <c r="F94" s="136"/>
      <c r="G94" s="151" t="str">
        <f t="shared" si="3"/>
        <v/>
      </c>
      <c r="H94" s="113"/>
      <c r="I94" s="112"/>
      <c r="J94" s="112"/>
      <c r="K94" s="114"/>
      <c r="L94" s="115"/>
      <c r="M94" s="110"/>
      <c r="N94" s="115"/>
      <c r="O94" s="115"/>
      <c r="P94" s="79"/>
    </row>
    <row r="95" spans="1:16" s="7" customFormat="1" ht="24.75" customHeight="1" outlineLevel="1" x14ac:dyDescent="0.25">
      <c r="A95" s="135">
        <v>48</v>
      </c>
      <c r="B95" s="113"/>
      <c r="C95" s="115"/>
      <c r="D95" s="112"/>
      <c r="E95" s="136"/>
      <c r="F95" s="136"/>
      <c r="G95" s="151" t="str">
        <f t="shared" si="3"/>
        <v/>
      </c>
      <c r="H95" s="113"/>
      <c r="I95" s="112"/>
      <c r="J95" s="112"/>
      <c r="K95" s="114"/>
      <c r="L95" s="115"/>
      <c r="M95" s="110"/>
      <c r="N95" s="115"/>
      <c r="O95" s="115"/>
      <c r="P95" s="79"/>
    </row>
    <row r="96" spans="1:16" s="7" customFormat="1" ht="24.75" customHeight="1" outlineLevel="1" x14ac:dyDescent="0.25">
      <c r="A96" s="135">
        <v>49</v>
      </c>
      <c r="B96" s="113"/>
      <c r="C96" s="115"/>
      <c r="D96" s="112"/>
      <c r="E96" s="136"/>
      <c r="F96" s="136"/>
      <c r="G96" s="151" t="str">
        <f t="shared" si="3"/>
        <v/>
      </c>
      <c r="H96" s="113"/>
      <c r="I96" s="112"/>
      <c r="J96" s="112"/>
      <c r="K96" s="114"/>
      <c r="L96" s="115"/>
      <c r="M96" s="110"/>
      <c r="N96" s="115"/>
      <c r="O96" s="115"/>
      <c r="P96" s="79"/>
    </row>
    <row r="97" spans="1:16" s="7" customFormat="1" ht="24.75" customHeight="1" outlineLevel="1" x14ac:dyDescent="0.25">
      <c r="A97" s="135">
        <v>50</v>
      </c>
      <c r="B97" s="113"/>
      <c r="C97" s="115"/>
      <c r="D97" s="112"/>
      <c r="E97" s="136"/>
      <c r="F97" s="136"/>
      <c r="G97" s="151" t="str">
        <f t="shared" si="3"/>
        <v/>
      </c>
      <c r="H97" s="113"/>
      <c r="I97" s="112"/>
      <c r="J97" s="112"/>
      <c r="K97" s="114"/>
      <c r="L97" s="115"/>
      <c r="M97" s="110"/>
      <c r="N97" s="115"/>
      <c r="O97" s="115"/>
      <c r="P97" s="79"/>
    </row>
    <row r="98" spans="1:16" s="7" customFormat="1" ht="24.75" customHeight="1" outlineLevel="1" x14ac:dyDescent="0.25">
      <c r="A98" s="135">
        <v>51</v>
      </c>
      <c r="B98" s="113"/>
      <c r="C98" s="115"/>
      <c r="D98" s="112"/>
      <c r="E98" s="136"/>
      <c r="F98" s="136"/>
      <c r="G98" s="151" t="str">
        <f t="shared" si="3"/>
        <v/>
      </c>
      <c r="H98" s="113"/>
      <c r="I98" s="112"/>
      <c r="J98" s="112"/>
      <c r="K98" s="114"/>
      <c r="L98" s="115"/>
      <c r="M98" s="110"/>
      <c r="N98" s="115"/>
      <c r="O98" s="115"/>
      <c r="P98" s="79"/>
    </row>
    <row r="99" spans="1:16" s="7" customFormat="1" ht="24.75" customHeight="1" outlineLevel="1" x14ac:dyDescent="0.25">
      <c r="A99" s="135">
        <v>52</v>
      </c>
      <c r="B99" s="113"/>
      <c r="C99" s="115"/>
      <c r="D99" s="112"/>
      <c r="E99" s="136"/>
      <c r="F99" s="136"/>
      <c r="G99" s="151" t="str">
        <f t="shared" si="3"/>
        <v/>
      </c>
      <c r="H99" s="113"/>
      <c r="I99" s="112"/>
      <c r="J99" s="112"/>
      <c r="K99" s="114"/>
      <c r="L99" s="115"/>
      <c r="M99" s="110"/>
      <c r="N99" s="115"/>
      <c r="O99" s="115"/>
      <c r="P99" s="79"/>
    </row>
    <row r="100" spans="1:16" s="7" customFormat="1" ht="24.75" customHeight="1" outlineLevel="1" x14ac:dyDescent="0.25">
      <c r="A100" s="135">
        <v>53</v>
      </c>
      <c r="B100" s="113"/>
      <c r="C100" s="115"/>
      <c r="D100" s="112"/>
      <c r="E100" s="136"/>
      <c r="F100" s="136"/>
      <c r="G100" s="151" t="str">
        <f t="shared" si="3"/>
        <v/>
      </c>
      <c r="H100" s="113"/>
      <c r="I100" s="112"/>
      <c r="J100" s="112"/>
      <c r="K100" s="114"/>
      <c r="L100" s="115"/>
      <c r="M100" s="110"/>
      <c r="N100" s="115"/>
      <c r="O100" s="115"/>
      <c r="P100" s="79"/>
    </row>
    <row r="101" spans="1:16" s="7" customFormat="1" ht="24.75" customHeight="1" outlineLevel="1" x14ac:dyDescent="0.25">
      <c r="A101" s="135">
        <v>54</v>
      </c>
      <c r="B101" s="113"/>
      <c r="C101" s="115"/>
      <c r="D101" s="112"/>
      <c r="E101" s="136"/>
      <c r="F101" s="136"/>
      <c r="G101" s="151" t="str">
        <f t="shared" si="3"/>
        <v/>
      </c>
      <c r="H101" s="113"/>
      <c r="I101" s="112"/>
      <c r="J101" s="112"/>
      <c r="K101" s="114"/>
      <c r="L101" s="115"/>
      <c r="M101" s="110"/>
      <c r="N101" s="115"/>
      <c r="O101" s="115"/>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10"/>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10"/>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10"/>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10"/>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6"/>
    </row>
    <row r="110" spans="1:16" ht="15" customHeight="1" x14ac:dyDescent="0.25">
      <c r="A110" s="218" t="s">
        <v>2655</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2664</v>
      </c>
      <c r="C114" s="154" t="s">
        <v>31</v>
      </c>
      <c r="D114" s="111"/>
      <c r="E114" s="136"/>
      <c r="F114" s="136"/>
      <c r="G114" s="151" t="str">
        <f>IF(AND(E114&lt;&gt;"",F114&lt;&gt;""),((F114-E114)/30),"")</f>
        <v/>
      </c>
      <c r="H114" s="113"/>
      <c r="I114" s="112"/>
      <c r="J114" s="112"/>
      <c r="K114" s="114"/>
      <c r="L114" s="100" t="str">
        <f>+IF(AND(K114&gt;0,O114="Ejecución"),(K114/877802)*Tabla28[[#This Row],[% participación]],IF(AND(K114&gt;0,O114&lt;&gt;"Ejecución"),"-",""))</f>
        <v/>
      </c>
      <c r="M114" s="115"/>
      <c r="N114" s="164" t="str">
        <f>+IF(M118="No",1,IF(M118="Si","Ingrese %",""))</f>
        <v/>
      </c>
      <c r="O114" s="153" t="s">
        <v>1150</v>
      </c>
      <c r="P114" s="78"/>
    </row>
    <row r="115" spans="1:16" s="6" customFormat="1" ht="24.75" customHeight="1" x14ac:dyDescent="0.25">
      <c r="A115" s="134">
        <v>2</v>
      </c>
      <c r="B115" s="152" t="s">
        <v>2664</v>
      </c>
      <c r="C115" s="154" t="s">
        <v>31</v>
      </c>
      <c r="D115" s="63"/>
      <c r="E115" s="136"/>
      <c r="F115" s="136"/>
      <c r="G115" s="151" t="str">
        <f t="shared" ref="G115:G116" si="4">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2664</v>
      </c>
      <c r="C116" s="154" t="s">
        <v>31</v>
      </c>
      <c r="D116" s="63"/>
      <c r="E116" s="136"/>
      <c r="F116" s="136"/>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2664</v>
      </c>
      <c r="C117" s="154" t="s">
        <v>31</v>
      </c>
      <c r="D117" s="63"/>
      <c r="E117" s="136"/>
      <c r="F117" s="136"/>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2664</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2664</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2664</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2664</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2664</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2664</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2664</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2664</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2664</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2664</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2664</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2664</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2664</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2664</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2664</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2664</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2664</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2664</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2664</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2664</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2664</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2664</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2664</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2664</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2664</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2664</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2664</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2664</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2664</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2664</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2664</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2664</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2664</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2664</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2664</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2664</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2664</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2664</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2664</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2664</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2664</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2664</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2664</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14" t="s">
        <v>2657</v>
      </c>
      <c r="C168" s="214"/>
      <c r="D168" s="214"/>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2667</v>
      </c>
      <c r="B172" s="172"/>
      <c r="C172" s="172"/>
      <c r="D172" s="172"/>
      <c r="E172" s="172"/>
      <c r="F172" s="172"/>
      <c r="G172" s="172"/>
      <c r="H172" s="172"/>
      <c r="I172" s="172"/>
      <c r="J172" s="172"/>
      <c r="K172" s="172"/>
      <c r="L172" s="172"/>
      <c r="M172" s="172"/>
      <c r="N172" s="172"/>
      <c r="O172" s="173"/>
      <c r="P172" s="76"/>
    </row>
    <row r="173" spans="1:28" ht="15" customHeight="1" x14ac:dyDescent="0.25">
      <c r="A173" s="186" t="s">
        <v>2673</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2668</v>
      </c>
      <c r="C176" s="202"/>
      <c r="D176" s="202"/>
      <c r="E176" s="202"/>
      <c r="F176" s="202"/>
      <c r="G176" s="202"/>
      <c r="H176" s="20"/>
      <c r="I176" s="209" t="s">
        <v>2674</v>
      </c>
      <c r="J176" s="210"/>
      <c r="K176" s="210"/>
      <c r="L176" s="210"/>
      <c r="M176" s="210"/>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2671</v>
      </c>
      <c r="O177" s="8"/>
      <c r="Q177" s="19"/>
      <c r="R177" s="19"/>
      <c r="S177" s="19"/>
      <c r="T177" s="19"/>
      <c r="U177" s="19"/>
      <c r="V177" s="19"/>
      <c r="W177" s="19"/>
      <c r="X177" s="19"/>
      <c r="Y177" s="19"/>
      <c r="Z177" s="19"/>
      <c r="AA177" s="19"/>
      <c r="AB177" s="19"/>
    </row>
    <row r="178" spans="1:28" ht="23.25" x14ac:dyDescent="0.25">
      <c r="A178" s="9"/>
      <c r="B178" s="206"/>
      <c r="C178" s="207"/>
      <c r="D178" s="208"/>
      <c r="E178" s="158"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5"/>
      <c r="Z178" s="156" t="str">
        <f>IF(Y178&gt;0,SUM(E180+Y178),"")</f>
        <v/>
      </c>
      <c r="AA178" s="19"/>
      <c r="AB178" s="19"/>
    </row>
    <row r="179" spans="1:28" ht="23.25" x14ac:dyDescent="0.25">
      <c r="A179" s="9"/>
      <c r="B179" s="212" t="s">
        <v>2668</v>
      </c>
      <c r="C179" s="212"/>
      <c r="D179" s="212"/>
      <c r="E179" s="162">
        <v>0.02</v>
      </c>
      <c r="F179" s="161">
        <v>0.01</v>
      </c>
      <c r="G179" s="156">
        <f>IF(F179&gt;0,SUM(E179+F179),"")</f>
        <v>0.03</v>
      </c>
      <c r="H179" s="5"/>
      <c r="I179" s="212" t="s">
        <v>2670</v>
      </c>
      <c r="J179" s="212"/>
      <c r="K179" s="212"/>
      <c r="L179" s="212"/>
      <c r="M179" s="163">
        <v>0.02</v>
      </c>
      <c r="O179" s="8"/>
      <c r="Q179" s="19"/>
      <c r="R179" s="150">
        <f>IF(M179&gt;0,SUM(L179+M179),"")</f>
        <v>0.02</v>
      </c>
      <c r="T179" s="19"/>
      <c r="U179" s="168" t="s">
        <v>1166</v>
      </c>
      <c r="V179" s="168"/>
      <c r="W179" s="168"/>
      <c r="X179" s="24">
        <v>0.02</v>
      </c>
      <c r="Y179" s="155"/>
      <c r="Z179" s="156" t="str">
        <f>IF(Y179&gt;0,SUM(E181+Y179),"")</f>
        <v/>
      </c>
      <c r="AA179" s="19"/>
      <c r="AB179" s="19"/>
    </row>
    <row r="180" spans="1:28" ht="23.25" hidden="1" x14ac:dyDescent="0.25">
      <c r="A180" s="9"/>
      <c r="B180" s="192"/>
      <c r="C180" s="192"/>
      <c r="D180" s="192"/>
      <c r="E180" s="160"/>
      <c r="H180" s="5"/>
      <c r="I180" s="192"/>
      <c r="J180" s="192"/>
      <c r="K180" s="192"/>
      <c r="L180" s="192"/>
      <c r="M180" s="5"/>
      <c r="O180" s="8"/>
      <c r="Q180" s="19"/>
      <c r="R180" s="150" t="str">
        <f>IF(S180&gt;0,SUM(L180+S180),"")</f>
        <v/>
      </c>
      <c r="S180" s="155"/>
      <c r="T180" s="19"/>
      <c r="U180" s="168" t="s">
        <v>1167</v>
      </c>
      <c r="V180" s="168"/>
      <c r="W180" s="168"/>
      <c r="X180" s="24">
        <v>0.03</v>
      </c>
      <c r="Y180" s="155"/>
      <c r="Z180" s="156" t="str">
        <f>IF(Y180&gt;0,SUM(E182+Y180),"")</f>
        <v/>
      </c>
      <c r="AA180" s="19"/>
      <c r="AB180" s="19"/>
    </row>
    <row r="181" spans="1:28" ht="23.25" hidden="1" x14ac:dyDescent="0.25">
      <c r="A181" s="9"/>
      <c r="B181" s="192"/>
      <c r="C181" s="192"/>
      <c r="D181" s="192"/>
      <c r="E181" s="160"/>
      <c r="H181" s="5"/>
      <c r="I181" s="192"/>
      <c r="J181" s="192"/>
      <c r="K181" s="192"/>
      <c r="L181" s="192"/>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2"/>
      <c r="C182" s="192"/>
      <c r="D182" s="192"/>
      <c r="E182" s="160"/>
      <c r="H182" s="5"/>
      <c r="I182" s="192"/>
      <c r="J182" s="192"/>
      <c r="K182" s="192"/>
      <c r="L182" s="192"/>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58374589.799999997</v>
      </c>
      <c r="F185" s="92"/>
      <c r="G185" s="93"/>
      <c r="H185" s="88"/>
      <c r="I185" s="90" t="s">
        <v>2627</v>
      </c>
      <c r="J185" s="157">
        <f>+SUM(M179:M183)</f>
        <v>0.02</v>
      </c>
      <c r="K185" s="193" t="s">
        <v>2628</v>
      </c>
      <c r="L185" s="193"/>
      <c r="M185" s="94">
        <f>+J185*(SUM(K20:K35))</f>
        <v>38916393.200000003</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6"/>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7" t="s">
        <v>2636</v>
      </c>
      <c r="C192" s="227"/>
      <c r="E192" s="5" t="s">
        <v>20</v>
      </c>
      <c r="H192" s="26" t="s">
        <v>24</v>
      </c>
      <c r="J192" s="5" t="s">
        <v>2637</v>
      </c>
      <c r="K192" s="5"/>
      <c r="M192" s="5"/>
      <c r="N192" s="5"/>
      <c r="O192" s="8"/>
      <c r="Q192" s="145"/>
      <c r="R192" s="146"/>
      <c r="S192" s="146"/>
      <c r="T192" s="145"/>
    </row>
    <row r="193" spans="1:18" x14ac:dyDescent="0.25">
      <c r="A193" s="9"/>
      <c r="C193" s="116">
        <v>43812</v>
      </c>
      <c r="D193" s="5"/>
      <c r="E193" s="117">
        <v>6103</v>
      </c>
      <c r="F193" s="5"/>
      <c r="G193" s="5"/>
      <c r="H193" s="138" t="s">
        <v>2679</v>
      </c>
      <c r="J193" s="5"/>
      <c r="K193" s="118">
        <v>43922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5" t="s">
        <v>2658</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2679</v>
      </c>
      <c r="D211" s="21"/>
      <c r="G211" s="27" t="s">
        <v>2620</v>
      </c>
      <c r="H211" s="139" t="s">
        <v>2680</v>
      </c>
      <c r="J211" s="27" t="s">
        <v>2622</v>
      </c>
      <c r="K211" s="139" t="s">
        <v>2680</v>
      </c>
      <c r="L211" s="21"/>
      <c r="M211" s="21"/>
      <c r="N211" s="21"/>
      <c r="O211" s="8"/>
    </row>
    <row r="212" spans="1:15" x14ac:dyDescent="0.25">
      <c r="A212" s="9"/>
      <c r="B212" s="27" t="s">
        <v>2619</v>
      </c>
      <c r="C212" s="138" t="s">
        <v>2679</v>
      </c>
      <c r="D212" s="21"/>
      <c r="G212" s="27" t="s">
        <v>2621</v>
      </c>
      <c r="H212" s="139" t="s">
        <v>2681</v>
      </c>
      <c r="J212" s="27" t="s">
        <v>2623</v>
      </c>
      <c r="K212" s="138"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19685039370078741" right="3.937007874015748E-2" top="0.15748031496062992" bottom="0.15748031496062992" header="0.31496062992125984" footer="0.31496062992125984"/>
  <pageSetup paperSize="14" scale="34" orientation="landscape" r:id="rId1"/>
  <rowBreaks count="1" manualBreakCount="1">
    <brk id="72"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2020-12-29T00:40:28Z</cp:lastPrinted>
  <dcterms:created xsi:type="dcterms:W3CDTF">2020-10-14T21:57:42Z</dcterms:created>
  <dcterms:modified xsi:type="dcterms:W3CDTF">2020-12-29T00:42:53Z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