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44 2021-52-52001552020\"/>
    </mc:Choice>
  </mc:AlternateContent>
  <xr:revisionPtr revIDLastSave="0" documentId="13_ncr:1_{C0B419AF-BC74-42AD-A8A1-CADA3C7291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340"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<sst xmlns="http://schemas.openxmlformats.org/spreadsheetml/2006/main" count="3159" uniqueCount="2692">
  <si>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</si>
  <si>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</si>
  <si>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</si>
  <si>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</si>
  <si>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</si>
  <si>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</si>
  <si>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</si>
  <si>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</si>
  <si>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</si>
  <si>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</si>
  <si>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</si>
  <si>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</si>
  <si>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</si>
  <si>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</si>
  <si>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</si>
  <si>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</si>
  <si>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</si>
  <si>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</si>
  <si>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</si>
  <si>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</si>
  <si>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</si>
  <si>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</si>
  <si>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</si>
  <si>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</si>
  <si>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</si>
  <si>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</si>
  <si>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</si>
  <si>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</si>
  <si>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</si>
  <si>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</si>
  <si>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</si>
  <si>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</si>
  <si>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</si>
  <si>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</si>
  <si>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</si>
  <si>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</si>
  <si>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</si>
  <si>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</si>
  <si>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</si>
  <si>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</si>
  <si>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</si>
  <si>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</si>
  <si>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</si>
  <si>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</si>
  <si>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</si>
  <si>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</si>
  <si>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</si>
  <si>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</si>
  <si>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</si>
  <si>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</si>
  <si>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</si>
  <si>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</si>
  <si>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</si>
  <si>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</si>
  <si>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</si>
  <si>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</si>
  <si>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</si>
  <si>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</si>
  <si>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</si>
  <si>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</si>
  <si>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</si>
  <si>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</si>
  <si>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</si>
  <si>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</si>
  <si>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</si>
  <si>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</si>
  <si>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</si>
  <si>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</si>
  <si>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</si>
  <si>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</si>
  <si>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</si>
  <si>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</si>
  <si>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</si>
  <si>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</si>
  <si>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</si>
  <si>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</si>
  <si>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</si>
  <si>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</si>
  <si>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</si>
  <si>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</si>
  <si>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</si>
  <si>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</si>
  <si>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</si>
  <si>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</si>
  <si>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</si>
  <si>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</si>
  <si>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</si>
  <si>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</si>
  <si>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</si>
  <si>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</si>
  <si>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</si>
  <si>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</si>
  <si>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</si>
  <si>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</si>
  <si>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</si>
  <si>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</si>
  <si>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</si>
  <si>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</si>
  <si>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</si>
  <si>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</si>
  <si>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</si>
  <si>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</si>
  <si>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</si>
  <si>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</si>
  <si>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</si>
  <si>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</si>
  <si>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</si>
  <si>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</si>
  <si>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</si>
  <si>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</si>
  <si>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</si>
  <si>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</si>
  <si>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</si>
  <si>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</si>
  <si>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</si>
  <si>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</si>
  <si>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</si>
  <si>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</si>
  <si>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</si>
  <si>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</si>
  <si>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</si>
  <si>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</si>
  <si>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</si>
  <si>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</si>
  <si>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</si>
  <si>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</si>
  <si>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</si>
  <si>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</si>
  <si>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</si>
  <si>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</si>
  <si>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</si>
  <si>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</si>
  <si>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</si>
  <si>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</si>
  <si>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</si>
  <si>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</si>
  <si>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</si>
  <si>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</si>
  <si>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</si>
  <si>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</si>
  <si>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</si>
  <si>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</si>
  <si>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</si>
  <si>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</si>
  <si>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</si>
  <si>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</si>
  <si>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</si>
  <si>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</si>
  <si>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</si>
  <si>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</si>
  <si>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</si>
  <si>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</si>
  <si>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</si>
  <si>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</si>
  <si>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</si>
  <si>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</si>
  <si>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</si>
  <si>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</si>
  <si>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</si>
  <si>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</si>
  <si>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</si>
  <si>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</si>
  <si>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</si>
  <si>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</si>
  <si>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</si>
  <si>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</si>
  <si>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</si>
  <si>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</si>
  <si>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</si>
  <si>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</si>
  <si>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</si>
  <si>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</si>
  <si>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</si>
  <si>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</si>
  <si>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</si>
  <si>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</si>
  <si>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</si>
  <si>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</si>
  <si>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</si>
  <si>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</si>
  <si>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</si>
  <si>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</si>
  <si>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</si>
  <si>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</si>
  <si>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</si>
  <si>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</si>
  <si>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</si>
  <si>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</si>
  <si>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</si>
  <si>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</si>
  <si>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</si>
  <si>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</si>
  <si>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</si>
  <si>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</si>
  <si>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</si>
  <si>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</si>
  <si>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</si>
  <si>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</si>
  <si>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</si>
  <si>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</si>
  <si>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</si>
  <si>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</si>
  <si>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</si>
  <si>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</si>
  <si>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</si>
  <si>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</si>
  <si>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</si>
  <si>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</si>
  <si>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</si>
  <si>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</si>
  <si>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</si>
  <si>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</si>
  <si>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</si>
  <si>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</si>
  <si>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</si>
  <si>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</si>
  <si>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</si>
  <si>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</si>
  <si>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</si>
  <si>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</si>
  <si>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</si>
  <si>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</si>
  <si>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</si>
  <si>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</si>
  <si>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</si>
  <si>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</si>
  <si>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</si>
  <si>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</si>
  <si>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</si>
  <si>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</si>
  <si>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</si>
  <si>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</si>
  <si>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</si>
  <si>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</si>
  <si>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</si>
  <si>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</si>
  <si>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</si>
  <si>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</si>
  <si>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</si>
  <si>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</si>
  <si>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</si>
  <si>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</si>
  <si>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</si>
  <si>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</si>
  <si>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</si>
  <si>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</si>
  <si>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</si>
  <si>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</si>
  <si>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</si>
  <si>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</si>
  <si>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</si>
  <si>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</si>
  <si>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</si>
  <si>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</si>
  <si>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</si>
  <si>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</si>
  <si>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</si>
  <si>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</si>
  <si>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</si>
  <si>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</si>
  <si>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</si>
  <si>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</si>
  <si>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</si>
  <si>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</si>
  <si>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</si>
  <si>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</si>
  <si>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</si>
  <si>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</si>
  <si>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</si>
  <si>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</si>
  <si>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</si>
  <si>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</si>
  <si>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</si>
  <si>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</si>
  <si>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</si>
  <si>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</si>
  <si>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</si>
  <si>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</si>
  <si>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</si>
  <si>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</si>
  <si>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</si>
  <si>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</si>
  <si>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</si>
  <si>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</si>
  <si>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</si>
  <si>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</si>
  <si>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</si>
  <si>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</si>
  <si>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</si>
  <si>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</si>
  <si>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</si>
  <si>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</si>
  <si>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</si>
  <si>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</si>
  <si>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</si>
  <si>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</si>
  <si>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</si>
  <si>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</si>
  <si>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</si>
  <si>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</si>
  <si>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</si>
  <si>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</si>
  <si>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</si>
  <si>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</si>
  <si>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</si>
  <si>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</si>
  <si>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</si>
  <si>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</si>
  <si>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</si>
  <si>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</si>
  <si>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</si>
  <si>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</si>
  <si>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</si>
  <si>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</si>
  <si>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</si>
  <si>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</si>
  <si>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</si>
  <si>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</si>
  <si>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</si>
  <si>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</si>
  <si>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</si>
  <si>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</si>
  <si>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</si>
  <si>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</si>
  <si>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</si>
  <si>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</si>
  <si>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</si>
  <si>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</si>
  <si>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</si>
  <si>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</si>
  <si>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</si>
  <si>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</si>
  <si>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</si>
  <si>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</si>
  <si>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</si>
  <si>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</si>
  <si>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</si>
  <si>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</si>
  <si>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</si>
  <si>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</si>
  <si>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</si>
  <si>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</si>
  <si>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</si>
  <si>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</si>
  <si>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</si>
  <si>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</si>
  <si>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</si>
  <si>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</si>
  <si>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</si>
  <si>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</si>
  <si>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</si>
  <si>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</si>
  <si>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</si>
  <si>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</si>
  <si>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</si>
  <si>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</si>
  <si>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</si>
  <si>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</si>
  <si>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</si>
  <si>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</si>
  <si>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</si>
  <si>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</si>
  <si>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</si>
  <si>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</si>
  <si>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</si>
  <si>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</si>
  <si>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</si>
  <si>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</si>
  <si>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</si>
  <si>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</si>
  <si>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</si>
  <si>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</si>
  <si>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</si>
  <si>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</si>
  <si>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</si>
  <si>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</si>
  <si>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</si>
  <si>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</si>
  <si>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</si>
  <si>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</si>
  <si>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</si>
  <si>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</si>
  <si>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</si>
  <si>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</si>
  <si>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</si>
  <si>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</si>
  <si>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</si>
  <si>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</si>
  <si>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</si>
  <si>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</si>
  <si>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</si>
  <si>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</si>
  <si>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</si>
  <si>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</si>
  <si>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</si>
  <si>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</si>
  <si>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</si>
  <si>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</si>
  <si>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</si>
  <si>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</si>
  <si>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</si>
  <si>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</si>
  <si>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</si>
  <si>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</si>
  <si>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</si>
  <si>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</si>
  <si>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</si>
  <si>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</si>
  <si>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</si>
  <si>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</si>
  <si>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</si>
  <si>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</si>
  <si>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</si>
  <si>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</si>
  <si>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</si>
  <si>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</si>
  <si>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</si>
  <si>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</si>
  <si>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</si>
  <si>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</si>
  <si>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</si>
  <si>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</si>
  <si>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</si>
  <si>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</si>
  <si>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</si>
  <si>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</si>
  <si>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</si>
  <si>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</si>
  <si>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</si>
  <si>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</si>
  <si>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</si>
  <si>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</si>
  <si>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</si>
  <si>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</si>
  <si>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</si>
  <si>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</si>
  <si>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</si>
  <si>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</si>
  <si>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</si>
  <si>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</si>
  <si>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</si>
  <si>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</si>
  <si>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</si>
  <si>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</si>
  <si>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</si>
  <si>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</si>
  <si>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</si>
  <si>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</si>
  <si>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</si>
  <si>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</si>
  <si>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</si>
  <si>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</si>
  <si>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</si>
  <si>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</si>
  <si>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</si>
  <si>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</si>
  <si>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</si>
  <si>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</si>
  <si>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</si>
  <si>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</si>
  <si>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</si>
  <si>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</si>
  <si>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</si>
  <si>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</si>
  <si>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</si>
  <si>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</si>
  <si>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</si>
  <si>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</si>
  <si>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</si>
  <si>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</si>
  <si>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</si>
  <si>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</si>
  <si>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</si>
  <si>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</si>
  <si>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</si>
  <si>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</si>
  <si>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</si>
  <si>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</si>
  <si>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</si>
  <si>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</si>
  <si>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</si>
  <si>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</si>
  <si>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</si>
  <si>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</si>
  <si>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</si>
  <si>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</si>
  <si>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</si>
  <si>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</si>
  <si>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</si>
  <si>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</si>
  <si>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</si>
  <si>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</si>
  <si>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</si>
  <si>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</si>
  <si>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</si>
  <si>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</si>
  <si>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</si>
  <si>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</si>
  <si>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</si>
  <si>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</si>
  <si>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</si>
  <si>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</si>
  <si>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</si>
  <si>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</si>
  <si>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</si>
  <si>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</si>
  <si>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</si>
  <si>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</si>
  <si>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</si>
  <si>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</si>
  <si>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</si>
  <si>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</si>
  <si>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</si>
  <si>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</si>
  <si>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</si>
  <si>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</si>
  <si>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</si>
  <si>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</si>
  <si>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</si>
  <si>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</si>
  <si>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</si>
  <si>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</si>
  <si>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</si>
  <si>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</si>
  <si>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</si>
  <si>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</si>
  <si>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</si>
  <si>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</si>
  <si>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</si>
  <si>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</si>
  <si>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</si>
  <si>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</si>
  <si>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</si>
  <si>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</si>
  <si>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</si>
  <si>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</si>
  <si>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</si>
  <si>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</si>
  <si>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</si>
  <si>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</si>
  <si>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</si>
  <si>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</si>
  <si>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</si>
  <si>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</si>
  <si>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</si>
  <si>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</si>
  <si>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</si>
  <si>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</si>
  <si>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</si>
  <si>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</si>
  <si>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</si>
  <si>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</si>
  <si>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</si>
  <si>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</si>
  <si>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</si>
  <si>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</si>
  <si>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</si>
  <si>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</si>
  <si>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</si>
  <si>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</si>
  <si>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</si>
  <si>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</si>
  <si>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</si>
  <si>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</si>
  <si>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</si>
  <si>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</si>
  <si>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</si>
  <si>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</si>
  <si>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</si>
  <si>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</si>
  <si>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</si>
  <si>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</si>
  <si>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</si>
  <si>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</si>
  <si>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</si>
  <si>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</si>
  <si>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</si>
  <si>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</si>
  <si>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</si>
  <si>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</si>
  <si>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</si>
  <si>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</si>
  <si>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</si>
  <si>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</si>
  <si>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</si>
  <si>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</si>
  <si>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</si>
  <si>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</si>
  <si>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</si>
  <si>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</si>
  <si>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</si>
  <si>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</si>
  <si>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</si>
  <si>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</si>
  <si>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</si>
  <si>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</si>
  <si>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</si>
  <si>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</si>
  <si>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</si>
  <si>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</si>
  <si>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</si>
  <si>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</si>
  <si>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</si>
  <si>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</si>
  <si>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</si>
  <si>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</si>
  <si>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</si>
  <si>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</si>
  <si>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</si>
  <si>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</si>
  <si>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</si>
  <si>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</si>
  <si>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</si>
  <si>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</si>
  <si>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</si>
  <si>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</si>
  <si>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</si>
  <si>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</si>
  <si>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</si>
  <si>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</si>
  <si>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</si>
  <si>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</si>
  <si>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</si>
  <si>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</si>
  <si>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</si>
  <si>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</si>
  <si>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</si>
  <si>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</si>
  <si>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</si>
  <si>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</si>
  <si>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</si>
  <si>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</si>
  <si>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</si>
  <si>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</si>
  <si>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</si>
  <si>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</si>
  <si>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</si>
  <si>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</si>
  <si>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</si>
  <si>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</si>
  <si>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</si>
  <si>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</si>
  <si>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</si>
  <si>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</si>
  <si>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</si>
  <si>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</si>
  <si>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</si>
  <si>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</si>
  <si>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</si>
  <si>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</si>
  <si>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</si>
  <si>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</si>
  <si>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</si>
  <si>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</si>
  <si>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</si>
  <si>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</si>
  <si>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</si>
  <si>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</si>
  <si>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</si>
  <si>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</si>
  <si>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</si>
  <si>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</si>
  <si>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</si>
  <si>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</si>
  <si>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</si>
  <si>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</si>
  <si>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</si>
  <si>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</si>
  <si>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</si>
  <si>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</si>
  <si>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</si>
  <si>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</si>
  <si>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</si>
  <si>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</si>
  <si>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</si>
  <si>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</si>
  <si>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</si>
  <si>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</si>
  <si>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</si>
  <si>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</si>
  <si>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</si>
  <si>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</si>
  <si>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</si>
  <si>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</si>
  <si>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</si>
  <si>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</si>
  <si>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</si>
  <si>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</si>
  <si>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</si>
  <si>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</si>
  <si>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</si>
  <si>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</si>
  <si>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</si>
  <si>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</si>
  <si>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</si>
  <si>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</si>
  <si>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</si>
  <si>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</si>
  <si>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</si>
  <si>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</si>
  <si>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</si>
  <si>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</si>
  <si>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</si>
  <si>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</si>
  <si>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</si>
  <si>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</si>
  <si>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</si>
  <si>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</si>
  <si>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</si>
  <si>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</si>
  <si>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</si>
  <si>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</si>
  <si>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</si>
  <si>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</si>
  <si>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</si>
  <si>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</si>
  <si>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</si>
  <si>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</si>
  <si>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</si>
  <si>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</si>
  <si>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</si>
  <si>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</si>
  <si>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</si>
  <si>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</si>
  <si>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</si>
  <si>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</si>
  <si>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</si>
  <si>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</si>
  <si>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</si>
  <si>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</si>
  <si>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</si>
  <si>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</si>
  <si>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</si>
  <si>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</si>
  <si>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</si>
  <si>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</si>
  <si>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</si>
  <si>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</si>
  <si>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</si>
  <si>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</si>
  <si>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</si>
  <si>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</si>
  <si>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</si>
  <si>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</si>
  <si>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</si>
  <si>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</si>
  <si>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</si>
  <si>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</si>
  <si>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</si>
  <si>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</si>
  <si>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</si>
  <si>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</si>
  <si>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</si>
  <si>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</si>
  <si>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</si>
  <si>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</si>
  <si>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</si>
  <si>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</si>
  <si>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</si>
  <si>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</si>
  <si>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</si>
  <si>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</si>
  <si>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</si>
  <si>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</si>
  <si>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</si>
  <si>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</si>
  <si>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</si>
  <si>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</si>
  <si>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</si>
  <si>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</si>
  <si>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</si>
  <si>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</si>
  <si>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</si>
  <si>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</si>
  <si>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</si>
  <si>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</si>
  <si>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</si>
  <si>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</si>
  <si>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</si>
  <si>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</si>
  <si>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</si>
  <si>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</si>
  <si>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</si>
  <si>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</si>
  <si>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</si>
  <si>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</si>
  <si>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</si>
  <si>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</si>
  <si>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</si>
  <si>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</si>
  <si>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</si>
  <si>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</si>
  <si>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</si>
  <si>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</si>
  <si>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</si>
  <si>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</si>
  <si>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</si>
  <si>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</si>
  <si>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</si>
  <si>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</si>
  <si>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</si>
  <si>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</si>
  <si>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</si>
  <si>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</si>
  <si>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</si>
  <si>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</si>
  <si>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</si>
  <si>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</si>
  <si>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</si>
  <si>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</si>
  <si>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</si>
  <si>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</si>
  <si>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</si>
  <si>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</si>
  <si>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</si>
  <si>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</si>
  <si>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</si>
  <si>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</si>
  <si>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</si>
  <si>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</si>
  <si>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</si>
  <si>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</si>
  <si>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</si>
  <si>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</si>
  <si>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</si>
  <si>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</si>
  <si>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</si>
  <si>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</si>
  <si>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</si>
  <si>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</si>
  <si>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</si>
  <si>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</si>
  <si>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</si>
  <si>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</si>
  <si>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</si>
  <si>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</si>
  <si>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</si>
  <si>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</si>
  <si>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</si>
  <si>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</si>
  <si>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</si>
  <si>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</si>
  <si>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</si>
  <si>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</si>
  <si>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</si>
  <si>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</si>
  <si>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</si>
  <si>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</si>
  <si>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</si>
  <si>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</si>
  <si>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</si>
  <si>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</si>
  <si>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</si>
  <si>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</si>
  <si>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</si>
  <si>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</si>
  <si>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</si>
  <si>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</si>
  <si>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</si>
  <si>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</si>
  <si>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</si>
  <si>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</si>
  <si>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</si>
  <si>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</si>
  <si>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</si>
  <si>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</si>
  <si>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</si>
  <si>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</si>
  <si>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</si>
  <si>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</si>
  <si>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</si>
  <si>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</si>
  <si>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</si>
  <si>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</si>
  <si>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</si>
  <si>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</si>
  <si>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</si>
  <si>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</si>
  <si>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</si>
  <si>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</si>
  <si>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</si>
  <si>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</si>
  <si>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</si>
  <si>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</si>
  <si>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</si>
  <si>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</si>
  <si>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</si>
  <si>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</si>
  <si>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</si>
  <si>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</si>
  <si>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</si>
  <si>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</si>
  <si>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</si>
  <si>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</si>
  <si>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</si>
  <si>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</si>
  <si>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</si>
  <si>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</si>
  <si>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</si>
  <si>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</si>
  <si>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</si>
  <si>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</si>
  <si>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</si>
  <si>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</si>
  <si>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</si>
  <si>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</si>
  <si>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</si>
  <si>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</si>
  <si>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</si>
  <si>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</si>
  <si>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</si>
  <si>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</si>
  <si>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</si>
  <si>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</si>
  <si>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</si>
  <si>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</si>
  <si>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</si>
  <si>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</si>
  <si>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</si>
  <si>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</si>
  <si>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</si>
  <si>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</si>
  <si>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</si>
  <si>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</si>
  <si>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</si>
  <si>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</si>
  <si>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</si>
  <si>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</si>
  <si>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</si>
  <si>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</si>
  <si>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</si>
  <si>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</si>
  <si>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</si>
  <si>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</si>
  <si>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</si>
  <si>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</si>
  <si>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</si>
  <si>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</si>
  <si>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</si>
  <si>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</si>
  <si>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</si>
  <si>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</si>
  <si>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</si>
  <si>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</si>
  <si>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</si>
  <si>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</si>
  <si>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</si>
  <si>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</si>
  <si>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</si>
  <si>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</si>
  <si>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</si>
  <si>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</si>
  <si>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</si>
  <si>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</si>
  <si>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</si>
  <si>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</si>
  <si>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</si>
  <si>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</si>
  <si>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</si>
  <si>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</si>
  <si>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</si>
  <si>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</si>
  <si>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</si>
  <si>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</si>
  <si>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</si>
  <si>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</si>
  <si>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</si>
  <si>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</si>
  <si>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</si>
  <si>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</si>
  <si>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</si>
  <si>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</si>
  <si>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</si>
  <si>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</si>
  <si>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</si>
  <si>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</si>
  <si>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</si>
  <si>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</si>
  <si>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</si>
  <si>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</si>
  <si>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</si>
  <si>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</si>
  <si>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</si>
  <si>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</si>
  <si>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</si>
  <si>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</si>
  <si>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</si>
  <si>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</si>
  <si>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</si>
  <si>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</si>
  <si>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</si>
  <si>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</si>
  <si>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</si>
  <si>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</si>
  <si>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</si>
  <si>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</si>
  <si>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</si>
  <si>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</si>
  <si>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</si>
  <si>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</si>
  <si>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</si>
  <si>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</si>
  <si>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</si>
  <si>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</si>
  <si>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</si>
  <si>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</si>
  <si>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</si>
  <si>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</si>
  <si>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</si>
  <si>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</si>
  <si>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</si>
  <si>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</si>
  <si>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</si>
  <si>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</si>
  <si>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</si>
  <si>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</si>
  <si>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</si>
  <si>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</si>
  <si>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</si>
  <si>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</si>
  <si>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</si>
  <si>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</si>
  <si>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</si>
  <si>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</si>
  <si>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</si>
  <si>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</si>
  <si>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</si>
  <si>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</si>
  <si>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</si>
  <si>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</si>
  <si>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</si>
  <si>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</si>
  <si>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</si>
  <si>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</si>
  <si>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</si>
  <si>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</si>
  <si>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</si>
  <si>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</si>
  <si>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</si>
  <si>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</si>
  <si>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</si>
  <si>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</si>
  <si>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</si>
  <si>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</si>
  <si>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</si>
  <si>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</si>
  <si>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</si>
  <si>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</si>
  <si>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</si>
  <si>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</si>
  <si>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</si>
  <si>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</si>
  <si>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</si>
  <si>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</si>
  <si>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</si>
  <si>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</si>
  <si>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</si>
  <si>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</si>
  <si>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</si>
  <si>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</si>
  <si>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</si>
  <si>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</si>
  <si>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</si>
  <si>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</si>
  <si>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</si>
  <si>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</si>
  <si>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</si>
  <si>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</si>
  <si>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</si>
  <si>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</si>
  <si>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</si>
  <si>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</si>
  <si>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</si>
  <si>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</si>
  <si>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</si>
  <si>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</si>
  <si>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</si>
  <si>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</si>
  <si>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</si>
  <si>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</si>
  <si>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</si>
  <si>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</si>
  <si>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</si>
  <si>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</si>
  <si>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</si>
  <si>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</si>
  <si>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</si>
  <si>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</si>
  <si>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</si>
  <si>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</si>
  <si>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</si>
  <si>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</si>
  <si>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</si>
  <si>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</si>
  <si>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</si>
  <si>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</si>
  <si>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</si>
  <si>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</si>
  <si>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</si>
  <si>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</si>
  <si>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</si>
  <si>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</si>
  <si>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</si>
  <si>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</si>
  <si>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</si>
  <si>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</si>
  <si>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</si>
  <si>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</si>
  <si>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</si>
  <si>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</si>
  <si>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</si>
  <si>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</si>
  <si>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</si>
  <si>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</si>
  <si>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</si>
  <si>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</si>
  <si>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</si>
  <si>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</si>
  <si>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</si>
  <si>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</si>
  <si>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</si>
  <si>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</si>
  <si>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</si>
  <si>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</si>
  <si>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</si>
  <si>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</si>
  <si>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</si>
  <si>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</si>
  <si>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</si>
  <si>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</si>
  <si>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</si>
  <si>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</si>
  <si>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</si>
  <si>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</si>
  <si>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</si>
  <si>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</si>
  <si>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</si>
  <si>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</si>
  <si>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</si>
  <si>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</si>
  <si>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</si>
  <si>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</si>
  <si>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</si>
  <si>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</si>
  <si>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</si>
  <si>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</si>
  <si>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</si>
  <si>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</si>
  <si>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</si>
  <si>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</si>
  <si>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</si>
  <si>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</si>
  <si>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</si>
  <si>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</si>
  <si>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</si>
  <si>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</si>
  <si>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</si>
  <si>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</si>
  <si>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</si>
  <si>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</si>
  <si>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</si>
  <si>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</si>
  <si>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</si>
  <si>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</si>
  <si>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</si>
  <si>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</si>
  <si>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</si>
  <si>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</si>
  <si>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</si>
  <si>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</si>
  <si>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</si>
  <si>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</si>
  <si>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</si>
  <si>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</si>
  <si>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</si>
  <si>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</si>
  <si>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</si>
  <si>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</si>
  <si>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</si>
  <si>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</si>
  <si>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</si>
  <si>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</si>
  <si>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</si>
  <si>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</si>
  <si>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</si>
  <si>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</si>
  <si>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</si>
  <si>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</si>
  <si>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</si>
  <si>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</si>
  <si>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</si>
  <si>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</si>
  <si>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</si>
  <si>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</si>
  <si>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</si>
  <si>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</si>
  <si>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</si>
  <si>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</si>
  <si>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</si>
  <si>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</si>
  <si>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</si>
  <si>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</si>
  <si>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</si>
  <si>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</si>
  <si>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</si>
  <si>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</si>
  <si>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</si>
  <si>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</si>
  <si>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</si>
  <si>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</si>
  <si>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</si>
  <si>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</si>
  <si>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</si>
  <si>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</si>
  <si>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</si>
  <si>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</si>
  <si>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</si>
  <si>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</si>
  <si>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</si>
  <si>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</si>
  <si>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</si>
  <si>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</si>
  <si>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</si>
  <si>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</si>
  <si>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</si>
  <si>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</si>
  <si>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</si>
  <si>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</si>
  <si>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</si>
  <si>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</si>
  <si>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</si>
  <si>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</si>
  <si>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</si>
  <si>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</si>
  <si>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</si>
  <si>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</si>
  <si>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</si>
  <si>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</si>
  <si>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</si>
  <si>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</si>
  <si>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</si>
  <si>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</si>
  <si>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</si>
  <si>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</si>
  <si>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</si>
  <si>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</si>
  <si>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</si>
  <si>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</si>
  <si>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</si>
  <si>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</si>
  <si>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</si>
  <si>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</si>
  <si>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</si>
  <si>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</si>
  <si>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</si>
  <si>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</si>
  <si>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</si>
  <si>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</si>
  <si>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</si>
  <si>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</si>
  <si>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</si>
  <si>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</si>
  <si>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</si>
  <si>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</si>
  <si>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</si>
  <si>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</si>
  <si>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</si>
  <si>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</si>
  <si>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</si>
  <si>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</si>
  <si>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</si>
  <si>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</si>
  <si>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</si>
  <si>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</si>
  <si>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</si>
  <si>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</si>
  <si>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</si>
  <si>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</si>
  <si>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</si>
  <si>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</si>
  <si>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</si>
  <si>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</si>
  <si>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</si>
  <si>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</si>
  <si>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</si>
  <si>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</si>
  <si>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</si>
  <si>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</si>
  <si>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</si>
  <si>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</si>
  <si>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</si>
  <si>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</si>
  <si>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</si>
  <si>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</si>
  <si>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</si>
  <si>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</si>
  <si>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</si>
  <si>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</si>
  <si>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</si>
  <si>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</si>
  <si>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</si>
  <si>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</si>
  <si>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</si>
  <si>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</si>
  <si>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</si>
  <si>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</si>
  <si>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</si>
  <si>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</si>
  <si>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</si>
  <si>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</si>
  <si>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</si>
  <si>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</si>
  <si>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</si>
  <si>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</si>
  <si>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</si>
  <si>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</si>
  <si>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</si>
  <si>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</si>
  <si>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</si>
  <si>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</si>
  <si>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</si>
  <si>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</si>
  <si>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</si>
  <si>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</si>
  <si>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</si>
  <si>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</si>
  <si>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</si>
  <si>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</si>
  <si>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</si>
  <si>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</si>
  <si>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</si>
  <si>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</si>
  <si>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</si>
  <si>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</si>
  <si>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</si>
  <si>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</si>
  <si>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</si>
  <si>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</si>
  <si>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</si>
  <si>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</si>
  <si>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</si>
  <si>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</si>
  <si>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</si>
  <si>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</si>
  <si>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</si>
  <si>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</si>
  <si>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</si>
  <si>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</si>
  <si>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</si>
  <si>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</si>
  <si>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</si>
  <si>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</si>
  <si>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</si>
  <si>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</si>
  <si>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</si>
  <si>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</si>
  <si>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</si>
  <si>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</si>
  <si>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</si>
  <si>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</si>
  <si>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</si>
  <si>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</si>
  <si>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</si>
  <si>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</si>
  <si>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</si>
  <si>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</si>
  <si>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</si>
  <si>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</si>
  <si>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</si>
  <si>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</si>
  <si>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</si>
  <si>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</si>
  <si>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</si>
  <si>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</si>
  <si>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</si>
  <si>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</si>
  <si>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</si>
  <si>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</si>
  <si>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</si>
  <si>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</si>
  <si>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</si>
  <si>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</si>
  <si>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</si>
  <si>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</si>
  <si>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</si>
  <si>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</si>
  <si>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</si>
  <si>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</si>
  <si>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</si>
  <si>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</si>
  <si>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</si>
  <si>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</si>
  <si>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</si>
  <si>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</si>
  <si>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</si>
  <si>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</si>
  <si>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</si>
  <si>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</si>
  <si>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</si>
  <si>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</si>
  <si>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</si>
  <si>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</si>
  <si>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</si>
  <si>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</si>
  <si>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</si>
  <si>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</si>
  <si>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</si>
  <si>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</si>
  <si>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</si>
  <si>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</si>
  <si>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</si>
  <si>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</si>
  <si>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</si>
  <si>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</si>
  <si>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</si>
  <si>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</si>
  <si>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</si>
  <si>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</si>
  <si>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</si>
  <si>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</si>
  <si>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</si>
  <si>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</si>
  <si>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</si>
  <si>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</si>
  <si>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</si>
  <si>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</si>
  <si>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</si>
  <si>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</si>
  <si>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</si>
  <si>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</si>
  <si>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</si>
  <si>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</si>
  <si>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</si>
  <si>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</si>
  <si>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</si>
  <si>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</si>
  <si>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</si>
  <si>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</si>
  <si>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</si>
  <si>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</si>
  <si>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</si>
  <si>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</si>
  <si>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</si>
  <si>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</si>
  <si>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</si>
  <si>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</si>
  <si>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</si>
  <si>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</si>
  <si>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</si>
  <si>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</si>
  <si>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</si>
  <si>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</si>
  <si>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</si>
  <si>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</si>
  <si>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</si>
  <si>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</si>
  <si>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</si>
  <si>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</si>
  <si>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</si>
  <si>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</si>
  <si>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</si>
  <si>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</si>
  <si>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</si>
  <si>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</si>
  <si>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</si>
  <si>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</si>
  <si>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</si>
  <si>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</si>
  <si>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</si>
  <si>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</si>
  <si>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</si>
  <si>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</si>
  <si>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</si>
  <si>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</si>
  <si>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</si>
  <si>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</si>
  <si>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</si>
  <si>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</si>
  <si>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</si>
  <si>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</si>
  <si>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</si>
  <si>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</si>
  <si>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</si>
  <si>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</si>
  <si>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</si>
  <si>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</si>
  <si>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</si>
  <si>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</si>
  <si>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</si>
  <si>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</si>
  <si>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</si>
  <si>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</si>
  <si>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</si>
  <si>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</si>
  <si>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</si>
  <si>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</si>
  <si>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</si>
  <si>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</si>
  <si>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</si>
  <si>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</si>
  <si>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</si>
  <si>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</si>
  <si>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</si>
  <si>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</si>
  <si>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</si>
  <si>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</si>
  <si>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</si>
  <si>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</si>
  <si>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</si>
  <si>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</si>
  <si>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</si>
  <si>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</si>
  <si>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</si>
  <si>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</si>
  <si>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</si>
  <si>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</si>
  <si>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</si>
  <si>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</si>
  <si>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</si>
  <si>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</si>
  <si>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</si>
  <si>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</si>
  <si>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</si>
  <si>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</si>
  <si>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</si>
  <si>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</si>
  <si>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</si>
  <si>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</si>
  <si>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</si>
  <si>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</si>
  <si>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</si>
  <si>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</si>
  <si>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</si>
  <si>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</si>
  <si>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</si>
  <si>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</si>
  <si>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</si>
  <si>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</si>
  <si>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</si>
  <si>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</si>
  <si>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</si>
  <si>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</si>
  <si>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</si>
  <si>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</si>
  <si>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</si>
  <si>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</si>
  <si>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</si>
  <si>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</si>
  <si>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</si>
  <si>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</si>
  <si>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</si>
  <si>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</si>
  <si>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</si>
  <si>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</si>
  <si>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</si>
  <si>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</si>
  <si>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</si>
  <si>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</si>
  <si>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</si>
  <si>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</si>
  <si>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</si>
  <si>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</si>
  <si>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</si>
  <si>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</si>
  <si>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</si>
  <si>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</si>
  <si>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</si>
  <si>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</si>
  <si>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</si>
  <si>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</si>
  <si>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</si>
  <si>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</si>
  <si>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</si>
  <si>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</si>
  <si>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</si>
  <si>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</si>
  <si>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</si>
  <si>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</si>
  <si>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</si>
  <si>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</si>
  <si>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</si>
  <si>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</si>
  <si>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</si>
  <si>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</si>
  <si>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</si>
  <si>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</si>
  <si>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</si>
  <si>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</si>
  <si>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</si>
  <si>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</si>
  <si>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</si>
  <si>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</si>
  <si>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</si>
  <si>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</si>
  <si>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</si>
  <si>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</si>
  <si>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</si>
  <si>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</si>
  <si>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</si>
  <si>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</si>
  <si>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</si>
  <si>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</si>
  <si>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</si>
  <si>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</si>
  <si>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</si>
  <si>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</si>
  <si>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</si>
  <si>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</si>
  <si>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</si>
  <si>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</si>
  <si>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</si>
  <si>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</si>
  <si>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</si>
  <si>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</si>
  <si>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</si>
  <si>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</si>
  <si>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</si>
  <si>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</si>
  <si>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</si>
  <si>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</si>
  <si>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</si>
  <si>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</si>
  <si>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</si>
  <si>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</si>
  <si>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</si>
  <si>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</si>
  <si>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</si>
  <si>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</si>
  <si>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</si>
  <si>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</si>
  <si>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</si>
  <si>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</si>
  <si>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</si>
  <si>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</si>
  <si>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</si>
  <si>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</si>
  <si>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</si>
  <si>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</si>
  <si>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</si>
  <si>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</si>
  <si>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</si>
  <si>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</si>
  <si>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</si>
  <si>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</si>
  <si>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</si>
  <si>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</si>
  <si>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</si>
  <si>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</si>
  <si>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</si>
  <si>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</si>
  <si>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</si>
  <si>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</si>
  <si>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</si>
  <si>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</si>
  <si>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</si>
  <si>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</si>
  <si>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</si>
  <si>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</si>
  <si>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</si>
  <si>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</si>
  <si>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</si>
  <si>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</si>
  <si>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</si>
  <si>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</si>
  <si>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</si>
  <si>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</si>
  <si>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</si>
  <si>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</si>
  <si>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</si>
  <si>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</si>
  <si>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</si>
  <si>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</si>
  <si>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</si>
  <si>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</si>
  <si>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</si>
  <si>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</si>
  <si>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</si>
  <si>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</si>
  <si>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</si>
  <si>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</si>
  <si>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</si>
  <si>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</si>
  <si>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</si>
  <si>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</si>
  <si>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</si>
  <si>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</si>
  <si>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</si>
  <si>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</si>
  <si>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</si>
  <si>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</si>
  <si>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</si>
  <si>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</si>
  <si>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</si>
  <si>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</si>
  <si>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</si>
  <si>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</si>
  <si>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</si>
  <si>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</si>
  <si>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</si>
  <si>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</si>
  <si>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</si>
  <si>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</si>
  <si>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</si>
  <si>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</si>
  <si>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</si>
  <si>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</si>
  <si>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</si>
  <si>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</si>
  <si>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</si>
  <si>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</si>
  <si>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</si>
  <si>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</si>
  <si>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</si>
  <si>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</si>
  <si>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</si>
  <si>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</si>
  <si>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</si>
  <si>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</si>
  <si>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</si>
  <si>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</si>
  <si>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</si>
  <si>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</si>
  <si>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</si>
  <si>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</si>
  <si>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</si>
  <si>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</si>
  <si>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</si>
  <si>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</si>
  <si>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</si>
  <si>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</si>
  <si>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</si>
  <si>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</si>
  <si>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</si>
  <si>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</si>
  <si>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</si>
  <si>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</si>
  <si>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</si>
  <si>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</si>
  <si>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</si>
  <si>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</si>
  <si>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</si>
  <si>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</si>
  <si>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</si>
  <si>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</si>
  <si>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</si>
  <si>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</si>
  <si>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</si>
  <si>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</si>
  <si>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</si>
  <si>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</si>
  <si>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</si>
  <si>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</si>
  <si>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</si>
  <si>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</si>
  <si>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</si>
  <si>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</si>
  <si>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</si>
  <si>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</si>
  <si>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</si>
  <si>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</si>
  <si>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</si>
  <si>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</si>
  <si>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</si>
  <si>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</si>
  <si>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</si>
  <si>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</si>
  <si>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</si>
  <si>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</si>
  <si>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</si>
  <si>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</si>
  <si>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</si>
  <si>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</si>
  <si>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</si>
  <si>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</si>
  <si>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</si>
  <si>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</si>
  <si>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</si>
  <si>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</si>
  <si>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</si>
  <si>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</si>
  <si>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</si>
  <si>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</si>
  <si>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</si>
  <si>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</si>
  <si>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</si>
  <si>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</si>
  <si>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</si>
  <si>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</si>
  <si>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</si>
  <si>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</si>
  <si>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</si>
  <si>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</si>
  <si>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</si>
  <si>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</si>
  <si>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</si>
  <si>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</si>
  <si>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</si>
  <si>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</si>
  <si>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</si>
  <si>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</si>
  <si>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</si>
  <si>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</si>
  <si>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</si>
  <si>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</si>
  <si>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</si>
  <si>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</si>
  <si>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</si>
  <si>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</si>
  <si>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</si>
  <si>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</si>
  <si>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</si>
  <si>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</si>
  <si>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</si>
  <si>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</si>
  <si>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</si>
  <si>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</si>
  <si>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</si>
  <si>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</si>
  <si>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</si>
  <si>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</si>
  <si>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</si>
  <si>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</si>
  <si>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</si>
  <si>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</si>
  <si>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</si>
  <si>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</si>
  <si>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</si>
  <si>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</si>
  <si>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</si>
  <si>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</si>
  <si>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</si>
  <si>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</si>
  <si>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</si>
  <si>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</si>
  <si>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</si>
  <si>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</si>
  <si>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</si>
  <si>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</si>
  <si>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</si>
  <si>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</si>
  <si>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</si>
  <si>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</si>
  <si>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</si>
  <si>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</si>
  <si>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</si>
  <si>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</si>
  <si>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</si>
  <si>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</si>
  <si>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</si>
  <si>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</si>
  <si>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</si>
  <si>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</si>
  <si>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</si>
  <si>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</si>
  <si>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</si>
  <si>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</si>
  <si>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</si>
  <si>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</si>
  <si>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</si>
  <si>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</si>
  <si>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</si>
  <si>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</si>
  <si>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</si>
  <si>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</si>
  <si>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</si>
  <si>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</si>
  <si>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</si>
  <si>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</si>
  <si>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</si>
  <si>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</si>
  <si>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</si>
  <si>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</si>
  <si>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</si>
  <si>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</si>
  <si>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</si>
  <si>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</si>
  <si>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</si>
  <si>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</si>
  <si>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</si>
  <si>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</si>
  <si>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</si>
  <si>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</si>
  <si>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</si>
  <si>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</si>
  <si>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</si>
  <si>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</si>
  <si>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</si>
  <si>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</si>
  <si>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</si>
  <si>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</si>
  <si>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</si>
  <si>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</si>
  <si>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</si>
  <si>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</si>
  <si>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</si>
  <si>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</si>
  <si>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</si>
  <si>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</si>
  <si>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</si>
  <si>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</si>
  <si>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</si>
  <si>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</si>
  <si>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</si>
  <si>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</si>
  <si>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</si>
  <si>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</si>
  <si>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</si>
  <si>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</si>
  <si>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</si>
  <si>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</si>
  <si>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</si>
  <si>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</si>
  <si>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</si>
  <si>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</si>
  <si>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</si>
  <si>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</si>
  <si>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</si>
  <si>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</si>
  <si>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</si>
  <si>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</si>
  <si>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</si>
  <si>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</si>
  <si>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</si>
  <si>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</si>
  <si>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</si>
  <si>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</si>
  <si>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</si>
  <si>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</si>
  <si>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</si>
  <si>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</si>
  <si>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</si>
  <si>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</si>
  <si>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</si>
  <si>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</si>
  <si>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</si>
  <si>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</si>
  <si>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</si>
  <si>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</si>
  <si>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</si>
  <si>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</si>
  <si>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</si>
  <si>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</si>
  <si>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</si>
  <si>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</si>
  <si>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</si>
  <si>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</si>
  <si>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</si>
  <si>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</si>
  <si>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</si>
  <si>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</si>
  <si>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</si>
  <si>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</si>
  <si>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</si>
  <si>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</si>
  <si>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</si>
  <si>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</si>
  <si>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</si>
  <si>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</si>
  <si>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</si>
  <si>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</si>
  <si>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</si>
  <si>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</si>
  <si>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</si>
  <si>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</si>
  <si>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</si>
  <si>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</si>
  <si>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</si>
  <si>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</si>
  <si>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</si>
  <si>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</si>
  <si>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</si>
  <si>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</si>
  <si>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</si>
  <si>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</si>
  <si>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</si>
  <si>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</si>
  <si>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</si>
  <si>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</si>
  <si>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</si>
  <si>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</si>
  <si>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</si>
  <si>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</si>
  <si>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</si>
  <si>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</si>
  <si>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</si>
  <si>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</si>
  <si>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</si>
  <si>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</si>
  <si>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</si>
  <si>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</si>
  <si>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</si>
  <si>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</si>
  <si>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</si>
  <si>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</si>
  <si>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</si>
  <si>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</si>
  <si>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</si>
  <si>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</si>
  <si>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</si>
  <si>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</si>
  <si>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</si>
  <si>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</si>
  <si>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</si>
  <si>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</si>
  <si>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</si>
  <si>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</si>
  <si>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</si>
  <si>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</si>
  <si>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</si>
  <si>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</si>
  <si>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</si>
  <si>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</si>
  <si>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</si>
  <si>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</si>
  <si>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</si>
  <si>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</si>
  <si>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</si>
  <si>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</si>
  <si>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</si>
  <si>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</si>
  <si>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</si>
  <si>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</si>
  <si>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</si>
  <si>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</si>
  <si>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</si>
  <si>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</si>
  <si>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</si>
  <si>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</si>
  <si>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</si>
  <si>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</si>
  <si>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</si>
  <si>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</si>
  <si>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</si>
  <si>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</si>
  <si>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</si>
  <si>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</si>
  <si>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</si>
  <si>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</si>
  <si>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</si>
  <si>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</si>
  <si>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</si>
  <si>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</si>
  <si>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</si>
  <si>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</si>
  <si>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</si>
  <si>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</si>
  <si>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</si>
  <si>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</si>
  <si>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</si>
  <si>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</si>
  <si>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</si>
  <si>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</si>
  <si>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</si>
  <si>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</si>
  <si>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</si>
  <si>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</si>
  <si>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</si>
  <si>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</si>
  <si>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</si>
  <si>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</si>
  <si>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</si>
  <si>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</si>
  <si>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</si>
  <si>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</si>
  <si>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</si>
  <si>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</si>
  <si>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</si>
  <si>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</si>
  <si>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</si>
  <si>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</si>
  <si>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</si>
  <si>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</si>
  <si>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</si>
  <si>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</si>
  <si>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</si>
  <si>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</si>
  <si>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</si>
  <si>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</si>
  <si>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</si>
  <si>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</si>
  <si>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</si>
  <si>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</si>
  <si>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</si>
  <si>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</si>
  <si>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</si>
  <si>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</si>
  <si>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</si>
  <si>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</si>
  <si>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</si>
  <si>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</si>
  <si>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</si>
  <si>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</si>
  <si>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</si>
  <si>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</si>
  <si>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</si>
  <si>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</si>
  <si>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</si>
  <si>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</si>
  <si>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</si>
  <si>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</si>
  <si>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</si>
  <si>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</si>
  <si>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</si>
  <si>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</si>
  <si>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</si>
  <si>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</si>
  <si>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</si>
  <si>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</si>
  <si>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</si>
  <si>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</si>
  <si>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</si>
  <si>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</si>
  <si>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</si>
  <si>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</si>
  <si>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</si>
  <si>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</si>
  <si>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</si>
  <si>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</si>
  <si>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</si>
  <si>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</si>
  <si>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</si>
  <si>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</si>
  <si>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</si>
  <si>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</si>
  <si>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</si>
  <si>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</si>
  <si>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</si>
  <si>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</si>
  <si>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</si>
  <si>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</si>
  <si>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</si>
  <si>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</si>
  <si>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</si>
  <si>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</si>
  <si>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</si>
  <si>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</si>
  <si>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</si>
  <si>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</si>
  <si>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</si>
  <si>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</si>
  <si>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</si>
  <si>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</si>
  <si>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</si>
  <si>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</si>
  <si>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</si>
  <si>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</si>
  <si>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</si>
  <si>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</si>
  <si>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</si>
  <si>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</si>
  <si>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</si>
  <si>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</si>
  <si>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</si>
  <si>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</si>
  <si>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</si>
  <si>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</si>
  <si>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</si>
  <si>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</si>
  <si>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</si>
  <si>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</si>
  <si>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</si>
  <si>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</si>
  <si>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</si>
  <si>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</si>
  <si>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</si>
  <si>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</si>
  <si>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</si>
  <si>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</si>
  <si>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</si>
  <si>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</si>
  <si>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</si>
  <si>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</si>
  <si>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</si>
  <si>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</si>
  <si>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</si>
  <si>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</si>
  <si>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</si>
  <si>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</si>
  <si>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</si>
  <si>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</si>
  <si>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</si>
  <si>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</si>
  <si>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</si>
  <si>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</si>
  <si>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</si>
  <si>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</si>
  <si>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</si>
  <si>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</si>
  <si>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</si>
  <si>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</si>
  <si>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</si>
  <si>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</si>
  <si>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</si>
  <si>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</si>
  <si>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</si>
  <si>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</si>
  <si>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</si>
  <si>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</si>
  <si>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</si>
  <si>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</si>
  <si>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</si>
  <si>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</si>
  <si>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</si>
  <si>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</si>
  <si>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</si>
  <si>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</si>
  <si>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</si>
  <si>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</si>
  <si>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</si>
  <si>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</si>
  <si>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</si>
  <si>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</si>
  <si>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</si>
  <si>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</si>
  <si>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</si>
  <si>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</si>
  <si>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</si>
  <si>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</si>
  <si>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</si>
  <si>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</si>
  <si>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</si>
  <si>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</si>
  <si>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</si>
  <si>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</si>
  <si>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</si>
  <si>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</si>
  <si>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</si>
  <si>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</si>
  <si>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</si>
  <si>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</si>
  <si>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</si>
  <si>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</si>
  <si>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</si>
  <si>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</si>
  <si>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</si>
  <si>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</si>
  <si>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</si>
  <si>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</si>
  <si>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</si>
  <si>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</si>
  <si>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</si>
  <si>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</si>
  <si>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</si>
  <si>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</si>
  <si>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</si>
  <si>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</si>
  <si>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</si>
  <si>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</si>
  <si>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</si>
  <si>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</si>
  <si>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</si>
  <si>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</si>
  <si>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</si>
  <si>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</si>
  <si>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</si>
  <si>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</si>
  <si>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</si>
  <si>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</si>
  <si>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</si>
  <si>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</si>
  <si>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</si>
  <si>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</si>
  <si>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</si>
  <si>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</si>
  <si>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</si>
  <si>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</si>
  <si>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</si>
  <si>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</si>
  <si>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</si>
  <si>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</si>
  <si>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</si>
  <si>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</si>
  <si>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</si>
  <si>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</si>
  <si>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</si>
  <si>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</si>
  <si>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</si>
  <si>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</si>
  <si>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</si>
  <si>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</si>
  <si>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</si>
  <si>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</si>
  <si>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</si>
  <si>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</si>
  <si>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</si>
  <si>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</si>
  <si>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</si>
  <si>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</si>
  <si>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</si>
  <si>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</si>
  <si>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</si>
  <si>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</si>
  <si>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</si>
  <si>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</si>
  <si>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</si>
  <si>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</si>
  <si>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</si>
  <si>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</si>
  <si>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</si>
  <si>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</si>
  <si>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</si>
  <si>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</si>
  <si>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</si>
  <si>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</si>
  <si>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</si>
  <si>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</si>
  <si>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</si>
  <si>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</si>
  <si>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</si>
  <si>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</si>
  <si>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</si>
  <si>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</si>
  <si>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</si>
  <si>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</si>
  <si>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</si>
  <si>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</si>
  <si>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</si>
  <si>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</si>
  <si>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</si>
  <si>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</si>
  <si>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</si>
  <si>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</si>
  <si>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</si>
  <si>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</si>
  <si>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</si>
  <si>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</si>
  <si>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</si>
  <si>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</si>
  <si>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</si>
  <si>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</si>
  <si>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</si>
  <si>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</si>
  <si>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</si>
  <si>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</si>
  <si>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</si>
  <si>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</si>
  <si>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</si>
  <si>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</si>
  <si>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</si>
  <si>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</si>
  <si>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</si>
  <si>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</si>
  <si>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</si>
  <si>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</si>
  <si>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</si>
  <si>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</si>
  <si>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</si>
  <si>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</si>
  <si>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</si>
  <si>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</si>
  <si>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</si>
  <si>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</si>
  <si>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</si>
  <si>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</si>
  <si>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</si>
  <si>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</si>
  <si>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</si>
  <si>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</si>
  <si>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</si>
  <si>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</si>
  <si>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</si>
  <si>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</si>
  <si>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</si>
  <si>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</si>
  <si>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</si>
  <si>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</si>
  <si>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</si>
  <si>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</si>
  <si>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</si>
  <si>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</si>
  <si>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</si>
  <si>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</si>
  <si>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</si>
  <si>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</si>
  <si>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</si>
  <si>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</si>
  <si>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</si>
  <si>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</si>
  <si>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</si>
  <si>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</si>
  <si>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</si>
  <si>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</si>
  <si>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</si>
  <si>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</si>
  <si>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</si>
  <si>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</si>
  <si>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</si>
  <si>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</si>
  <si>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</si>
  <si>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</si>
  <si>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</si>
  <si>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</si>
  <si>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</si>
  <si>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</si>
  <si>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</si>
  <si>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</si>
  <si>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</si>
  <si>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</si>
  <si>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</si>
  <si>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</si>
  <si>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</si>
  <si>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</si>
  <si>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</si>
  <si>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</si>
  <si>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</si>
  <si>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</si>
  <si>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</si>
  <si>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</si>
  <si>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</si>
  <si>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</si>
  <si>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</si>
  <si>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</si>
  <si>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</si>
  <si>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</si>
  <si>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</si>
  <si>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</si>
  <si>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</si>
  <si>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</si>
  <si>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</si>
  <si>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</si>
  <si>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</si>
  <si>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</si>
  <si>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</si>
  <si>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</si>
  <si>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</si>
  <si>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</si>
  <si>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</si>
  <si>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</si>
  <si>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</si>
  <si>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</si>
  <si>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</si>
  <si>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</si>
  <si>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</si>
  <si>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</si>
  <si>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</si>
  <si>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</si>
  <si>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</si>
  <si>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</si>
  <si>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</si>
  <si>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</si>
  <si>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</si>
  <si>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</si>
  <si>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</si>
  <si>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</si>
  <si>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</si>
  <si>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</si>
  <si>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</si>
  <si>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</si>
  <si>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</si>
  <si>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</si>
  <si>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</si>
  <si>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</si>
  <si>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</si>
  <si>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</si>
  <si>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</si>
  <si>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</si>
  <si>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</si>
  <si>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</si>
  <si>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</si>
  <si>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</si>
  <si>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</si>
  <si>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</si>
  <si>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</si>
  <si>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</si>
  <si>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</si>
  <si>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</si>
  <si>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</si>
  <si>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</si>
  <si>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</si>
  <si>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</si>
  <si>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</si>
  <si>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</si>
  <si>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</si>
  <si>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</si>
  <si>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</si>
  <si>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</si>
  <si>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</si>
  <si>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</si>
  <si>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</si>
  <si>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</si>
  <si>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</si>
  <si>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</si>
  <si>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</si>
  <si>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</si>
  <si>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</si>
  <si>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</si>
  <si>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</si>
  <si>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</si>
  <si>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</si>
  <si>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</si>
  <si>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</si>
  <si>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</si>
  <si>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</si>
  <si>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</si>
  <si>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</si>
  <si>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</si>
  <si>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</si>
  <si>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</si>
  <si>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</si>
  <si>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</si>
  <si>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</si>
  <si>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</si>
  <si>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</si>
  <si>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</si>
  <si>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</si>
  <si>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</si>
  <si>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</si>
  <si>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</si>
  <si>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</si>
  <si>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</si>
  <si>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</si>
  <si>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</si>
  <si>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</si>
  <si>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</si>
  <si>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</si>
  <si>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</si>
  <si>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</si>
  <si>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</si>
  <si>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</si>
  <si>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</si>
  <si>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</si>
  <si>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</si>
  <si>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</si>
  <si>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</si>
  <si>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</si>
  <si>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</si>
  <si>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</si>
  <si>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</si>
  <si>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</si>
  <si>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</si>
  <si>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</si>
  <si>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</si>
  <si>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</si>
  <si>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</si>
  <si>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</si>
  <si>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</si>
  <si>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</si>
  <si>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</si>
  <si>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</si>
  <si>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</si>
  <si>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</si>
  <si>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</si>
  <si>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</si>
  <si>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</si>
  <si>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</si>
  <si>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</si>
  <si>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</si>
  <si>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</si>
  <si>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</si>
  <si>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</si>
  <si>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</si>
  <si>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</si>
  <si>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</si>
  <si>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</si>
  <si>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</si>
  <si>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</si>
  <si>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</si>
  <si>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</si>
  <si>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</si>
  <si>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</si>
  <si>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</si>
  <si>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</si>
  <si>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</si>
  <si>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</si>
  <si>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</si>
  <si>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</si>
  <si>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</si>
  <si>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</si>
  <si>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</si>
  <si>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</si>
  <si>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</si>
  <si>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</si>
  <si>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</si>
  <si>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</si>
  <si>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</si>
  <si>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</si>
  <si>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</si>
  <si>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</si>
  <si>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</si>
  <si>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</si>
  <si>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</si>
  <si>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</si>
  <si>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</si>
  <si>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</si>
  <si>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</si>
  <si>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</si>
  <si>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</si>
  <si>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</si>
  <si>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</si>
  <si>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</si>
  <si>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</si>
  <si>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</si>
  <si>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</si>
  <si>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</si>
  <si>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</si>
  <si>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</si>
  <si>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</si>
  <si>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</si>
  <si>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</si>
  <si>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</si>
  <si>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</si>
  <si>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</si>
  <si>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</si>
  <si>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</si>
  <si>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</si>
  <si>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</si>
  <si>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</si>
  <si>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</si>
  <si>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</si>
  <si>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</si>
  <si>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</si>
  <si>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</si>
  <si>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</si>
  <si>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</si>
  <si>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</si>
  <si>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</si>
  <si>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</si>
  <si>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</si>
  <si>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</si>
  <si>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</si>
  <si>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</si>
  <si>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</si>
  <si>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</si>
  <si>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</si>
  <si>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</si>
  <si>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</si>
  <si>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</si>
  <si>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</si>
  <si>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</si>
  <si>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</si>
  <si>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</si>
  <si>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</si>
  <si>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</si>
  <si>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</si>
  <si>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</si>
  <si>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</si>
  <si>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</si>
  <si>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</si>
  <si>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</si>
  <si>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</si>
  <si>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</si>
  <si>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</si>
  <si>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</si>
  <si>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</si>
  <si>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</si>
  <si>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</si>
  <si>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</si>
  <si>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</si>
  <si>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</si>
  <si>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</si>
  <si>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</si>
  <si>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</si>
  <si>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</si>
  <si>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</si>
  <si>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</si>
  <si>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</si>
  <si>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</si>
  <si>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</si>
  <si>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</si>
  <si>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</si>
  <si>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</si>
  <si>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</si>
  <si>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</si>
  <si>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</si>
  <si>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</si>
  <si>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</si>
  <si>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</si>
  <si>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</si>
  <si>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</si>
  <si>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</si>
  <si>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</si>
  <si>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</si>
  <si>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</si>
  <si>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</si>
  <si>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</si>
  <si>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</si>
  <si>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ESCUELA DE ARTE Y DEL LIBRE PENSAMIENTO</t>
  </si>
  <si>
    <t>FUNDACION INFANCIA Y NUTRICION</t>
  </si>
  <si>
    <t>GONZALES IBARRA MONICA BIBIANA</t>
  </si>
  <si>
    <t>CAMILO MAURICIO REGALADO ROSERO</t>
  </si>
  <si>
    <t>MANZANA G CASA 9 URBANIZACION GUAMUEZ</t>
  </si>
  <si>
    <t>3176696829</t>
  </si>
  <si>
    <t>asociacionperenne@gmail.com</t>
  </si>
  <si>
    <t>03ART-2015</t>
  </si>
  <si>
    <t>Promover el desarrollo de la primera infancia mediante actividades ludicas, deportivas, artisticas y cientificas a través de la prestacion de servicios de acompañamiento, asesorias y apoyo integral a los niños y niñas de los municipios de samaniego, ricaurte, tuquerres y mallama</t>
  </si>
  <si>
    <t>Promover el desarrollo de la primera infancia mediante actividades ludicas, deportivas, artisticas y cientificas a través de la prestacion de servicios de acompañamiento, asesorias y apoyo integral a los niños y niñas de los municipios de samaniego, funes, ricaurte, tuquerres y mallama</t>
  </si>
  <si>
    <t>2016005</t>
  </si>
  <si>
    <t>266-2020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</si>
  <si>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</si>
  <si>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</si>
  <si>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</si>
  <si>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PO-201804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</si>
</sst>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66" zoomScale="4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2689</v>
      </c>
      <c r="D15" s="35"/>
      <c r="E15" s="35"/>
      <c r="F15" s="5"/>
      <c r="G15" s="32" t="s">
        <v>1168</v>
      </c>
      <c r="H15" s="103" t="s">
        <v>110</v>
      </c>
      <c r="I15" s="32" t="s">
        <v>2624</v>
      </c>
      <c r="J15" s="108" t="s">
        <v>2626</v>
      </c>
      <c r="L15" s="215" t="s">
        <v>8</v>
      </c>
      <c r="M15" s="215"/>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900124612</v>
      </c>
      <c r="C20" s="5"/>
      <c r="D20" s="73"/>
      <c r="E20" s="5"/>
      <c r="F20" s="5"/>
      <c r="G20" s="5"/>
      <c r="H20" s="234"/>
      <c r="I20" s="140" t="s">
        <v>110</v>
      </c>
      <c r="J20" s="141" t="s">
        <v>811</v>
      </c>
      <c r="K20" s="142">
        <v>1004789122</v>
      </c>
      <c r="L20" s="143"/>
      <c r="M20" s="143">
        <v>44561</v>
      </c>
      <c r="N20" s="126">
        <f>+(M20-L20)/30</f>
        <v>1485.3666666666666</v>
      </c>
      <c r="O20" s="129"/>
      <c r="U20" s="125"/>
      <c r="V20" s="105">
        <f ca="1">NOW()</f>
        <v>44193.818781712966</v>
      </c>
      <c r="W20" s="105">
        <f ca="1">NOW()</f>
        <v>44193.818781712966</v>
      </c>
    </row>
    <row r="21" spans="1:23" ht="30" customHeight="1" outlineLevel="1" x14ac:dyDescent="0.25">
      <c r="A21" s="9"/>
      <c r="B21" s="71"/>
      <c r="C21" s="5"/>
      <c r="D21" s="5"/>
      <c r="E21" s="5"/>
      <c r="F21" s="5"/>
      <c r="G21" s="5"/>
      <c r="H21" s="70"/>
      <c r="I21" s="140" t="s">
        <v>110</v>
      </c>
      <c r="J21" s="141" t="s">
        <v>820</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ASOCIACIÓN PERENNE</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15" t="s">
        <v>32</v>
      </c>
      <c r="D48" s="112" t="s">
        <v>2683</v>
      </c>
      <c r="E48" s="136">
        <v>42073</v>
      </c>
      <c r="F48" s="136">
        <v>42643</v>
      </c>
      <c r="G48" s="151">
        <f>IF(AND(E48&lt;&gt;"",F48&lt;&gt;""),((F48-E48)/30),"")</f>
        <v>19</v>
      </c>
      <c r="H48" s="113" t="s">
        <v>2684</v>
      </c>
      <c r="I48" s="112" t="s">
        <v>110</v>
      </c>
      <c r="J48" s="112" t="s">
        <v>801</v>
      </c>
      <c r="K48" s="114">
        <v>14300000</v>
      </c>
      <c r="L48" s="115" t="s">
        <v>1148</v>
      </c>
      <c r="M48" s="110">
        <v>1</v>
      </c>
      <c r="N48" s="115" t="s">
        <v>27</v>
      </c>
      <c r="O48" s="115" t="s">
        <v>1148</v>
      </c>
      <c r="P48" s="78"/>
    </row>
    <row r="49" spans="1:16" s="6" customFormat="1" ht="24.75" customHeight="1" x14ac:dyDescent="0.25">
      <c r="A49" s="134">
        <v>2</v>
      </c>
      <c r="B49" s="113" t="s">
        <v>2676</v>
      </c>
      <c r="C49" s="115" t="s">
        <v>32</v>
      </c>
      <c r="D49" s="112" t="s">
        <v>2683</v>
      </c>
      <c r="E49" s="136">
        <v>42073</v>
      </c>
      <c r="F49" s="136">
        <v>42643</v>
      </c>
      <c r="G49" s="151">
        <f t="shared" ref="G49:G50" si="2">IF(AND(E49&lt;&gt;"",F49&lt;&gt;""),((F49-E49)/30),"")</f>
        <v>19</v>
      </c>
      <c r="H49" s="113" t="s">
        <v>2684</v>
      </c>
      <c r="I49" s="112" t="s">
        <v>110</v>
      </c>
      <c r="J49" s="112" t="s">
        <v>588</v>
      </c>
      <c r="K49" s="114">
        <v>14300000</v>
      </c>
      <c r="L49" s="115" t="s">
        <v>1148</v>
      </c>
      <c r="M49" s="110">
        <v>1</v>
      </c>
      <c r="N49" s="115" t="s">
        <v>27</v>
      </c>
      <c r="O49" s="115" t="s">
        <v>1148</v>
      </c>
      <c r="P49" s="78"/>
    </row>
    <row r="50" spans="1:16" s="6" customFormat="1" ht="24.75" customHeight="1" x14ac:dyDescent="0.25">
      <c r="A50" s="134">
        <v>3</v>
      </c>
      <c r="B50" s="113" t="s">
        <v>2676</v>
      </c>
      <c r="C50" s="115" t="s">
        <v>32</v>
      </c>
      <c r="D50" s="112" t="s">
        <v>2683</v>
      </c>
      <c r="E50" s="136">
        <v>42073</v>
      </c>
      <c r="F50" s="136">
        <v>42643</v>
      </c>
      <c r="G50" s="151">
        <f t="shared" si="2"/>
        <v>19</v>
      </c>
      <c r="H50" s="113" t="s">
        <v>2684</v>
      </c>
      <c r="I50" s="112" t="s">
        <v>110</v>
      </c>
      <c r="J50" s="112" t="s">
        <v>820</v>
      </c>
      <c r="K50" s="114">
        <v>14300000</v>
      </c>
      <c r="L50" s="115" t="s">
        <v>1148</v>
      </c>
      <c r="M50" s="110">
        <v>1</v>
      </c>
      <c r="N50" s="115" t="s">
        <v>27</v>
      </c>
      <c r="O50" s="115" t="s">
        <v>1148</v>
      </c>
      <c r="P50" s="78"/>
    </row>
    <row r="51" spans="1:16" s="6" customFormat="1" ht="24.75" customHeight="1" outlineLevel="1" x14ac:dyDescent="0.25">
      <c r="A51" s="134">
        <v>4</v>
      </c>
      <c r="B51" s="113" t="s">
        <v>2676</v>
      </c>
      <c r="C51" s="115" t="s">
        <v>32</v>
      </c>
      <c r="D51" s="112" t="s">
        <v>2683</v>
      </c>
      <c r="E51" s="136">
        <v>42073</v>
      </c>
      <c r="F51" s="136">
        <v>42643</v>
      </c>
      <c r="G51" s="151">
        <f t="shared" ref="G51:G107" si="3">IF(AND(E51&lt;&gt;"",F51&lt;&gt;""),((F51-E51)/30),"")</f>
        <v>19</v>
      </c>
      <c r="H51" s="113" t="s">
        <v>2684</v>
      </c>
      <c r="I51" s="112" t="s">
        <v>110</v>
      </c>
      <c r="J51" s="112" t="s">
        <v>811</v>
      </c>
      <c r="K51" s="114">
        <v>14300000</v>
      </c>
      <c r="L51" s="115" t="s">
        <v>1148</v>
      </c>
      <c r="M51" s="110">
        <v>1</v>
      </c>
      <c r="N51" s="115" t="s">
        <v>27</v>
      </c>
      <c r="O51" s="115" t="s">
        <v>1148</v>
      </c>
      <c r="P51" s="78"/>
    </row>
    <row r="52" spans="1:16" s="7" customFormat="1" ht="24.75" customHeight="1" outlineLevel="1" x14ac:dyDescent="0.25">
      <c r="A52" s="135">
        <v>5</v>
      </c>
      <c r="B52" s="113" t="s">
        <v>2677</v>
      </c>
      <c r="C52" s="115" t="s">
        <v>32</v>
      </c>
      <c r="D52" s="112" t="s">
        <v>2686</v>
      </c>
      <c r="E52" s="136">
        <v>42681</v>
      </c>
      <c r="F52" s="136">
        <v>43171</v>
      </c>
      <c r="G52" s="151">
        <f t="shared" si="3"/>
        <v>16.333333333333332</v>
      </c>
      <c r="H52" s="113" t="s">
        <v>2685</v>
      </c>
      <c r="I52" s="112" t="s">
        <v>110</v>
      </c>
      <c r="J52" s="112" t="s">
        <v>801</v>
      </c>
      <c r="K52" s="114">
        <v>17000000</v>
      </c>
      <c r="L52" s="115" t="s">
        <v>1148</v>
      </c>
      <c r="M52" s="110">
        <v>1</v>
      </c>
      <c r="N52" s="115" t="s">
        <v>27</v>
      </c>
      <c r="O52" s="115" t="s">
        <v>1148</v>
      </c>
      <c r="P52" s="79"/>
    </row>
    <row r="53" spans="1:16" s="7" customFormat="1" ht="24.75" customHeight="1" outlineLevel="1" x14ac:dyDescent="0.25">
      <c r="A53" s="135">
        <v>6</v>
      </c>
      <c r="B53" s="113" t="s">
        <v>2677</v>
      </c>
      <c r="C53" s="115" t="s">
        <v>32</v>
      </c>
      <c r="D53" s="112" t="s">
        <v>2686</v>
      </c>
      <c r="E53" s="136">
        <v>42681</v>
      </c>
      <c r="F53" s="136">
        <v>43171</v>
      </c>
      <c r="G53" s="151">
        <f t="shared" si="3"/>
        <v>16.333333333333332</v>
      </c>
      <c r="H53" s="113" t="s">
        <v>2685</v>
      </c>
      <c r="I53" s="112" t="s">
        <v>110</v>
      </c>
      <c r="J53" s="112" t="s">
        <v>588</v>
      </c>
      <c r="K53" s="114">
        <v>17000000</v>
      </c>
      <c r="L53" s="115" t="s">
        <v>1148</v>
      </c>
      <c r="M53" s="110">
        <v>1</v>
      </c>
      <c r="N53" s="115" t="s">
        <v>27</v>
      </c>
      <c r="O53" s="115" t="s">
        <v>1148</v>
      </c>
      <c r="P53" s="79"/>
    </row>
    <row r="54" spans="1:16" s="7" customFormat="1" ht="24.75" customHeight="1" outlineLevel="1" x14ac:dyDescent="0.25">
      <c r="A54" s="135">
        <v>7</v>
      </c>
      <c r="B54" s="113" t="s">
        <v>2677</v>
      </c>
      <c r="C54" s="115" t="s">
        <v>32</v>
      </c>
      <c r="D54" s="112" t="s">
        <v>2686</v>
      </c>
      <c r="E54" s="136">
        <v>42681</v>
      </c>
      <c r="F54" s="136">
        <v>43171</v>
      </c>
      <c r="G54" s="151">
        <f t="shared" si="3"/>
        <v>16.333333333333332</v>
      </c>
      <c r="H54" s="113" t="s">
        <v>2685</v>
      </c>
      <c r="I54" s="112" t="s">
        <v>110</v>
      </c>
      <c r="J54" s="112" t="s">
        <v>820</v>
      </c>
      <c r="K54" s="114">
        <v>17000000</v>
      </c>
      <c r="L54" s="115" t="s">
        <v>1148</v>
      </c>
      <c r="M54" s="110">
        <v>1</v>
      </c>
      <c r="N54" s="115" t="s">
        <v>27</v>
      </c>
      <c r="O54" s="115" t="s">
        <v>1148</v>
      </c>
      <c r="P54" s="79"/>
    </row>
    <row r="55" spans="1:16" s="7" customFormat="1" ht="24.75" customHeight="1" outlineLevel="1" x14ac:dyDescent="0.25">
      <c r="A55" s="135">
        <v>8</v>
      </c>
      <c r="B55" s="113" t="s">
        <v>2677</v>
      </c>
      <c r="C55" s="115" t="s">
        <v>32</v>
      </c>
      <c r="D55" s="112" t="s">
        <v>2686</v>
      </c>
      <c r="E55" s="136">
        <v>42681</v>
      </c>
      <c r="F55" s="136">
        <v>43171</v>
      </c>
      <c r="G55" s="151">
        <f t="shared" si="3"/>
        <v>16.333333333333332</v>
      </c>
      <c r="H55" s="113" t="s">
        <v>2685</v>
      </c>
      <c r="I55" s="112" t="s">
        <v>110</v>
      </c>
      <c r="J55" s="112" t="s">
        <v>811</v>
      </c>
      <c r="K55" s="114">
        <v>17000000</v>
      </c>
      <c r="L55" s="115" t="s">
        <v>1148</v>
      </c>
      <c r="M55" s="110">
        <v>1</v>
      </c>
      <c r="N55" s="115" t="s">
        <v>27</v>
      </c>
      <c r="O55" s="115" t="s">
        <v>1148</v>
      </c>
      <c r="P55" s="79"/>
    </row>
    <row r="56" spans="1:16" s="7" customFormat="1" ht="24.75" customHeight="1" outlineLevel="1" x14ac:dyDescent="0.25">
      <c r="A56" s="135">
        <v>9</v>
      </c>
      <c r="B56" s="113" t="s">
        <v>2677</v>
      </c>
      <c r="C56" s="115" t="s">
        <v>32</v>
      </c>
      <c r="D56" s="112" t="s">
        <v>2686</v>
      </c>
      <c r="E56" s="136">
        <v>42681</v>
      </c>
      <c r="F56" s="136">
        <v>43171</v>
      </c>
      <c r="G56" s="151">
        <f t="shared" si="3"/>
        <v>16.333333333333332</v>
      </c>
      <c r="H56" s="113" t="s">
        <v>2685</v>
      </c>
      <c r="I56" s="112" t="s">
        <v>110</v>
      </c>
      <c r="J56" s="112" t="s">
        <v>786</v>
      </c>
      <c r="K56" s="114">
        <v>17000000</v>
      </c>
      <c r="L56" s="115" t="s">
        <v>1148</v>
      </c>
      <c r="M56" s="110">
        <v>1</v>
      </c>
      <c r="N56" s="115" t="s">
        <v>27</v>
      </c>
      <c r="O56" s="115" t="s">
        <v>1148</v>
      </c>
      <c r="P56" s="79"/>
    </row>
    <row r="57" spans="1:16" s="7" customFormat="1" ht="24.75" customHeight="1" outlineLevel="1" x14ac:dyDescent="0.25">
      <c r="A57" s="135">
        <v>10</v>
      </c>
      <c r="B57" s="113" t="s">
        <v>2678</v>
      </c>
      <c r="C57" s="115" t="s">
        <v>32</v>
      </c>
      <c r="D57" s="112" t="s">
        <v>2691</v>
      </c>
      <c r="E57" s="136">
        <v>43178</v>
      </c>
      <c r="F57" s="136">
        <v>43920</v>
      </c>
      <c r="G57" s="151">
        <f t="shared" si="3"/>
        <v>24.733333333333334</v>
      </c>
      <c r="H57" s="113" t="s">
        <v>2684</v>
      </c>
      <c r="I57" s="112" t="s">
        <v>110</v>
      </c>
      <c r="J57" s="112" t="s">
        <v>801</v>
      </c>
      <c r="K57" s="114">
        <v>15600000</v>
      </c>
      <c r="L57" s="115" t="s">
        <v>1148</v>
      </c>
      <c r="M57" s="110">
        <v>1</v>
      </c>
      <c r="N57" s="115" t="s">
        <v>27</v>
      </c>
      <c r="O57" s="115" t="s">
        <v>1148</v>
      </c>
      <c r="P57" s="79"/>
    </row>
    <row r="58" spans="1:16" s="7" customFormat="1" ht="24.75" customHeight="1" outlineLevel="1" x14ac:dyDescent="0.25">
      <c r="A58" s="135">
        <v>11</v>
      </c>
      <c r="B58" s="113" t="s">
        <v>2678</v>
      </c>
      <c r="C58" s="115" t="s">
        <v>32</v>
      </c>
      <c r="D58" s="112" t="s">
        <v>2691</v>
      </c>
      <c r="E58" s="136">
        <v>43178</v>
      </c>
      <c r="F58" s="136">
        <v>43920</v>
      </c>
      <c r="G58" s="151">
        <f t="shared" si="3"/>
        <v>24.733333333333334</v>
      </c>
      <c r="H58" s="113" t="s">
        <v>2684</v>
      </c>
      <c r="I58" s="112" t="s">
        <v>110</v>
      </c>
      <c r="J58" s="112" t="s">
        <v>588</v>
      </c>
      <c r="K58" s="114">
        <v>15600000</v>
      </c>
      <c r="L58" s="115" t="s">
        <v>1148</v>
      </c>
      <c r="M58" s="110">
        <v>1</v>
      </c>
      <c r="N58" s="115" t="s">
        <v>27</v>
      </c>
      <c r="O58" s="115" t="s">
        <v>1148</v>
      </c>
      <c r="P58" s="79"/>
    </row>
    <row r="59" spans="1:16" s="7" customFormat="1" ht="24.75" customHeight="1" outlineLevel="1" x14ac:dyDescent="0.25">
      <c r="A59" s="135">
        <v>12</v>
      </c>
      <c r="B59" s="113" t="s">
        <v>2678</v>
      </c>
      <c r="C59" s="115" t="s">
        <v>32</v>
      </c>
      <c r="D59" s="112" t="s">
        <v>2691</v>
      </c>
      <c r="E59" s="136">
        <v>43178</v>
      </c>
      <c r="F59" s="136">
        <v>43920</v>
      </c>
      <c r="G59" s="151">
        <f t="shared" si="3"/>
        <v>24.733333333333334</v>
      </c>
      <c r="H59" s="113" t="s">
        <v>2684</v>
      </c>
      <c r="I59" s="112" t="s">
        <v>110</v>
      </c>
      <c r="J59" s="112" t="s">
        <v>820</v>
      </c>
      <c r="K59" s="114">
        <v>15600000</v>
      </c>
      <c r="L59" s="115" t="s">
        <v>1148</v>
      </c>
      <c r="M59" s="110">
        <v>1</v>
      </c>
      <c r="N59" s="115" t="s">
        <v>27</v>
      </c>
      <c r="O59" s="115" t="s">
        <v>1148</v>
      </c>
      <c r="P59" s="79"/>
    </row>
    <row r="60" spans="1:16" s="7" customFormat="1" ht="24.75" customHeight="1" outlineLevel="1" x14ac:dyDescent="0.25">
      <c r="A60" s="135">
        <v>13</v>
      </c>
      <c r="B60" s="113" t="s">
        <v>2678</v>
      </c>
      <c r="C60" s="115" t="s">
        <v>32</v>
      </c>
      <c r="D60" s="112" t="s">
        <v>2691</v>
      </c>
      <c r="E60" s="136">
        <v>43178</v>
      </c>
      <c r="F60" s="136">
        <v>43920</v>
      </c>
      <c r="G60" s="151">
        <f t="shared" si="3"/>
        <v>24.733333333333334</v>
      </c>
      <c r="H60" s="113" t="s">
        <v>2684</v>
      </c>
      <c r="I60" s="112" t="s">
        <v>110</v>
      </c>
      <c r="J60" s="112" t="s">
        <v>811</v>
      </c>
      <c r="K60" s="114">
        <v>15600000</v>
      </c>
      <c r="L60" s="115" t="s">
        <v>1148</v>
      </c>
      <c r="M60" s="110">
        <v>1</v>
      </c>
      <c r="N60" s="115" t="s">
        <v>27</v>
      </c>
      <c r="O60" s="115" t="s">
        <v>1148</v>
      </c>
      <c r="P60" s="79"/>
    </row>
    <row r="61" spans="1:16" s="7" customFormat="1" ht="24.75" customHeight="1" outlineLevel="1" x14ac:dyDescent="0.25">
      <c r="A61" s="135">
        <v>14</v>
      </c>
      <c r="B61" s="113" t="s">
        <v>2664</v>
      </c>
      <c r="C61" s="115" t="s">
        <v>31</v>
      </c>
      <c r="D61" s="112" t="s">
        <v>2687</v>
      </c>
      <c r="E61" s="136">
        <v>43922</v>
      </c>
      <c r="F61" s="136">
        <v>44165</v>
      </c>
      <c r="G61" s="151">
        <f t="shared" si="3"/>
        <v>8.1</v>
      </c>
      <c r="H61" s="113" t="s">
        <v>2688</v>
      </c>
      <c r="I61" s="112" t="s">
        <v>110</v>
      </c>
      <c r="J61" s="112" t="s">
        <v>588</v>
      </c>
      <c r="K61" s="114">
        <v>1229388128</v>
      </c>
      <c r="L61" s="115" t="s">
        <v>1148</v>
      </c>
      <c r="M61" s="110">
        <v>1</v>
      </c>
      <c r="N61" s="115" t="s">
        <v>27</v>
      </c>
      <c r="O61" s="115" t="s">
        <v>1148</v>
      </c>
      <c r="P61" s="79"/>
    </row>
    <row r="62" spans="1:16" s="7" customFormat="1" ht="24.75" customHeight="1" outlineLevel="1" x14ac:dyDescent="0.25">
      <c r="A62" s="135">
        <v>15</v>
      </c>
      <c r="B62" s="113" t="s">
        <v>2664</v>
      </c>
      <c r="C62" s="115" t="s">
        <v>31</v>
      </c>
      <c r="D62" s="112" t="s">
        <v>2687</v>
      </c>
      <c r="E62" s="136">
        <v>43922</v>
      </c>
      <c r="F62" s="136">
        <v>44165</v>
      </c>
      <c r="G62" s="151">
        <f t="shared" si="3"/>
        <v>8.1</v>
      </c>
      <c r="H62" s="113" t="s">
        <v>2688</v>
      </c>
      <c r="I62" s="112" t="s">
        <v>110</v>
      </c>
      <c r="J62" s="112" t="s">
        <v>820</v>
      </c>
      <c r="K62" s="114">
        <v>1229388128</v>
      </c>
      <c r="L62" s="115" t="s">
        <v>1148</v>
      </c>
      <c r="M62" s="110">
        <v>1</v>
      </c>
      <c r="N62" s="115" t="s">
        <v>27</v>
      </c>
      <c r="O62" s="115" t="s">
        <v>1148</v>
      </c>
      <c r="P62" s="79"/>
    </row>
    <row r="63" spans="1:16" s="7" customFormat="1" ht="24.75" customHeight="1" outlineLevel="1" x14ac:dyDescent="0.25">
      <c r="A63" s="135">
        <v>16</v>
      </c>
      <c r="B63" s="113"/>
      <c r="C63" s="115"/>
      <c r="D63" s="112"/>
      <c r="E63" s="136"/>
      <c r="F63" s="136"/>
      <c r="G63" s="151" t="str">
        <f t="shared" si="3"/>
        <v/>
      </c>
      <c r="H63" s="113"/>
      <c r="I63" s="112"/>
      <c r="J63" s="112"/>
      <c r="K63" s="114"/>
      <c r="L63" s="115"/>
      <c r="M63" s="110"/>
      <c r="N63" s="115"/>
      <c r="O63" s="115"/>
      <c r="P63" s="79"/>
    </row>
    <row r="64" spans="1:16" s="7" customFormat="1" ht="24.75" customHeight="1" outlineLevel="1" x14ac:dyDescent="0.25">
      <c r="A64" s="135">
        <v>17</v>
      </c>
      <c r="B64" s="113"/>
      <c r="C64" s="115"/>
      <c r="D64" s="112"/>
      <c r="E64" s="136"/>
      <c r="F64" s="136"/>
      <c r="G64" s="151" t="str">
        <f t="shared" si="3"/>
        <v/>
      </c>
      <c r="H64" s="113"/>
      <c r="I64" s="112"/>
      <c r="J64" s="112"/>
      <c r="K64" s="114"/>
      <c r="L64" s="115"/>
      <c r="M64" s="110"/>
      <c r="N64" s="115"/>
      <c r="O64" s="115"/>
      <c r="P64" s="79"/>
    </row>
    <row r="65" spans="1:16" s="7" customFormat="1" ht="24.75" customHeight="1" outlineLevel="1" x14ac:dyDescent="0.25">
      <c r="A65" s="135">
        <v>18</v>
      </c>
      <c r="B65" s="113"/>
      <c r="C65" s="115"/>
      <c r="D65" s="112"/>
      <c r="E65" s="136"/>
      <c r="F65" s="136"/>
      <c r="G65" s="151" t="str">
        <f t="shared" si="3"/>
        <v/>
      </c>
      <c r="H65" s="113"/>
      <c r="I65" s="112"/>
      <c r="J65" s="112"/>
      <c r="K65" s="114"/>
      <c r="L65" s="115"/>
      <c r="M65" s="110"/>
      <c r="N65" s="115"/>
      <c r="O65" s="115"/>
      <c r="P65" s="79"/>
    </row>
    <row r="66" spans="1:16" s="7" customFormat="1" ht="24.75" customHeight="1" outlineLevel="1" x14ac:dyDescent="0.25">
      <c r="A66" s="135">
        <v>19</v>
      </c>
      <c r="B66" s="113"/>
      <c r="C66" s="115"/>
      <c r="D66" s="112"/>
      <c r="E66" s="136"/>
      <c r="F66" s="136"/>
      <c r="G66" s="151" t="str">
        <f t="shared" si="3"/>
        <v/>
      </c>
      <c r="H66" s="113"/>
      <c r="I66" s="112"/>
      <c r="J66" s="112"/>
      <c r="K66" s="114"/>
      <c r="L66" s="115"/>
      <c r="M66" s="110"/>
      <c r="N66" s="115"/>
      <c r="O66" s="115"/>
      <c r="P66" s="79"/>
    </row>
    <row r="67" spans="1:16" s="7" customFormat="1" ht="24.75" customHeight="1" outlineLevel="1" x14ac:dyDescent="0.25">
      <c r="A67" s="135">
        <v>20</v>
      </c>
      <c r="B67" s="113"/>
      <c r="C67" s="115"/>
      <c r="D67" s="112"/>
      <c r="E67" s="136"/>
      <c r="F67" s="136"/>
      <c r="G67" s="151" t="str">
        <f t="shared" si="3"/>
        <v/>
      </c>
      <c r="H67" s="113"/>
      <c r="I67" s="112"/>
      <c r="J67" s="112"/>
      <c r="K67" s="114"/>
      <c r="L67" s="115"/>
      <c r="M67" s="110"/>
      <c r="N67" s="115"/>
      <c r="O67" s="115"/>
      <c r="P67" s="79"/>
    </row>
    <row r="68" spans="1:16" s="7" customFormat="1" ht="24.75" customHeight="1" outlineLevel="1" x14ac:dyDescent="0.25">
      <c r="A68" s="135">
        <v>21</v>
      </c>
      <c r="B68" s="113"/>
      <c r="C68" s="115"/>
      <c r="D68" s="112"/>
      <c r="E68" s="136"/>
      <c r="F68" s="136"/>
      <c r="G68" s="151" t="str">
        <f t="shared" si="3"/>
        <v/>
      </c>
      <c r="H68" s="113"/>
      <c r="I68" s="112"/>
      <c r="J68" s="112"/>
      <c r="K68" s="114"/>
      <c r="L68" s="115"/>
      <c r="M68" s="110"/>
      <c r="N68" s="115"/>
      <c r="O68" s="115"/>
      <c r="P68" s="79"/>
    </row>
    <row r="69" spans="1:16" s="7" customFormat="1" ht="24.75" customHeight="1" outlineLevel="1" x14ac:dyDescent="0.25">
      <c r="A69" s="135">
        <v>22</v>
      </c>
      <c r="B69" s="113"/>
      <c r="C69" s="115"/>
      <c r="D69" s="112"/>
      <c r="E69" s="136"/>
      <c r="F69" s="136"/>
      <c r="G69" s="151" t="str">
        <f t="shared" si="3"/>
        <v/>
      </c>
      <c r="H69" s="113"/>
      <c r="I69" s="112"/>
      <c r="J69" s="112"/>
      <c r="K69" s="114"/>
      <c r="L69" s="115"/>
      <c r="M69" s="110"/>
      <c r="N69" s="115"/>
      <c r="O69" s="115"/>
      <c r="P69" s="79"/>
    </row>
    <row r="70" spans="1:16" s="7" customFormat="1" ht="24.75" customHeight="1" outlineLevel="1" x14ac:dyDescent="0.25">
      <c r="A70" s="135">
        <v>23</v>
      </c>
      <c r="B70" s="113"/>
      <c r="C70" s="115"/>
      <c r="D70" s="112"/>
      <c r="E70" s="136"/>
      <c r="F70" s="136"/>
      <c r="G70" s="151" t="str">
        <f t="shared" si="3"/>
        <v/>
      </c>
      <c r="H70" s="113"/>
      <c r="I70" s="112"/>
      <c r="J70" s="112"/>
      <c r="K70" s="114"/>
      <c r="L70" s="115"/>
      <c r="M70" s="110"/>
      <c r="N70" s="115"/>
      <c r="O70" s="115"/>
      <c r="P70" s="79"/>
    </row>
    <row r="71" spans="1:16" s="7" customFormat="1" ht="24.75" customHeight="1" outlineLevel="1" x14ac:dyDescent="0.25">
      <c r="A71" s="135">
        <v>24</v>
      </c>
      <c r="B71" s="113"/>
      <c r="C71" s="115"/>
      <c r="D71" s="112"/>
      <c r="E71" s="136"/>
      <c r="F71" s="136"/>
      <c r="G71" s="151" t="str">
        <f t="shared" si="3"/>
        <v/>
      </c>
      <c r="H71" s="113"/>
      <c r="I71" s="112"/>
      <c r="J71" s="112"/>
      <c r="K71" s="114"/>
      <c r="L71" s="115"/>
      <c r="M71" s="110"/>
      <c r="N71" s="115"/>
      <c r="O71" s="115"/>
      <c r="P71" s="79"/>
    </row>
    <row r="72" spans="1:16" s="7" customFormat="1" ht="24.75" customHeight="1" outlineLevel="1" x14ac:dyDescent="0.25">
      <c r="A72" s="135">
        <v>25</v>
      </c>
      <c r="B72" s="113"/>
      <c r="C72" s="115"/>
      <c r="D72" s="112"/>
      <c r="E72" s="136"/>
      <c r="F72" s="136"/>
      <c r="G72" s="151" t="str">
        <f t="shared" si="3"/>
        <v/>
      </c>
      <c r="H72" s="113"/>
      <c r="I72" s="112"/>
      <c r="J72" s="112"/>
      <c r="K72" s="114"/>
      <c r="L72" s="115"/>
      <c r="M72" s="110"/>
      <c r="N72" s="115"/>
      <c r="O72" s="115"/>
      <c r="P72" s="79"/>
    </row>
    <row r="73" spans="1:16" s="7" customFormat="1" ht="24.75" customHeight="1" outlineLevel="1" x14ac:dyDescent="0.25">
      <c r="A73" s="135">
        <v>26</v>
      </c>
      <c r="B73" s="113"/>
      <c r="C73" s="115"/>
      <c r="D73" s="112"/>
      <c r="E73" s="136"/>
      <c r="F73" s="136"/>
      <c r="G73" s="151" t="str">
        <f t="shared" si="3"/>
        <v/>
      </c>
      <c r="H73" s="113"/>
      <c r="I73" s="112"/>
      <c r="J73" s="112"/>
      <c r="K73" s="114"/>
      <c r="L73" s="115"/>
      <c r="M73" s="110"/>
      <c r="N73" s="115"/>
      <c r="O73" s="115"/>
      <c r="P73" s="79"/>
    </row>
    <row r="74" spans="1:16" s="7" customFormat="1" ht="24.75" customHeight="1" outlineLevel="1" x14ac:dyDescent="0.25">
      <c r="A74" s="135">
        <v>27</v>
      </c>
      <c r="B74" s="113"/>
      <c r="C74" s="115"/>
      <c r="D74" s="112"/>
      <c r="E74" s="136"/>
      <c r="F74" s="136"/>
      <c r="G74" s="151" t="str">
        <f t="shared" si="3"/>
        <v/>
      </c>
      <c r="H74" s="113"/>
      <c r="I74" s="112"/>
      <c r="J74" s="112"/>
      <c r="K74" s="114"/>
      <c r="L74" s="115"/>
      <c r="M74" s="110"/>
      <c r="N74" s="115"/>
      <c r="O74" s="115"/>
      <c r="P74" s="79"/>
    </row>
    <row r="75" spans="1:16" s="7" customFormat="1" ht="24.75" customHeight="1" outlineLevel="1" x14ac:dyDescent="0.25">
      <c r="A75" s="135">
        <v>28</v>
      </c>
      <c r="B75" s="64"/>
      <c r="C75" s="65"/>
      <c r="D75" s="63"/>
      <c r="E75" s="136"/>
      <c r="F75" s="136"/>
      <c r="G75" s="151" t="str">
        <f t="shared" si="3"/>
        <v/>
      </c>
      <c r="H75" s="64"/>
      <c r="I75" s="112"/>
      <c r="J75" s="112"/>
      <c r="K75" s="66"/>
      <c r="L75" s="115"/>
      <c r="M75" s="110"/>
      <c r="N75" s="115"/>
      <c r="O75" s="115"/>
      <c r="P75" s="79"/>
    </row>
    <row r="76" spans="1:16" s="7" customFormat="1" ht="24.75" customHeight="1" outlineLevel="1" x14ac:dyDescent="0.25">
      <c r="A76" s="135">
        <v>29</v>
      </c>
      <c r="B76" s="113"/>
      <c r="C76" s="115"/>
      <c r="D76" s="112"/>
      <c r="E76" s="136"/>
      <c r="F76" s="136"/>
      <c r="G76" s="151" t="str">
        <f t="shared" si="3"/>
        <v/>
      </c>
      <c r="H76" s="113"/>
      <c r="I76" s="112"/>
      <c r="J76" s="112"/>
      <c r="K76" s="114"/>
      <c r="L76" s="115"/>
      <c r="M76" s="110"/>
      <c r="N76" s="115"/>
      <c r="O76" s="11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115"/>
      <c r="M79" s="110"/>
      <c r="N79" s="115"/>
      <c r="O79" s="115"/>
      <c r="P79" s="79"/>
    </row>
    <row r="80" spans="1:16" s="7" customFormat="1" ht="24.75" customHeight="1" outlineLevel="1" x14ac:dyDescent="0.25">
      <c r="A80" s="135">
        <v>33</v>
      </c>
      <c r="B80" s="113"/>
      <c r="C80" s="115"/>
      <c r="D80" s="112"/>
      <c r="E80" s="136"/>
      <c r="F80" s="136"/>
      <c r="G80" s="151" t="str">
        <f t="shared" si="3"/>
        <v/>
      </c>
      <c r="H80" s="113"/>
      <c r="I80" s="112"/>
      <c r="J80" s="63"/>
      <c r="K80" s="114"/>
      <c r="L80" s="115"/>
      <c r="M80" s="110"/>
      <c r="N80" s="115"/>
      <c r="O80" s="115"/>
      <c r="P80" s="79"/>
    </row>
    <row r="81" spans="1:16" s="7" customFormat="1" ht="24.75" customHeight="1" outlineLevel="1" x14ac:dyDescent="0.25">
      <c r="A81" s="135">
        <v>34</v>
      </c>
      <c r="B81" s="113"/>
      <c r="C81" s="115"/>
      <c r="D81" s="112"/>
      <c r="E81" s="136"/>
      <c r="F81" s="136"/>
      <c r="G81" s="151" t="str">
        <f t="shared" si="3"/>
        <v/>
      </c>
      <c r="H81" s="113"/>
      <c r="I81" s="112"/>
      <c r="J81" s="63"/>
      <c r="K81" s="114"/>
      <c r="L81" s="115"/>
      <c r="M81" s="110"/>
      <c r="N81" s="115"/>
      <c r="O81" s="115"/>
      <c r="P81" s="79"/>
    </row>
    <row r="82" spans="1:16" s="7" customFormat="1" ht="24.75" customHeight="1" outlineLevel="1" x14ac:dyDescent="0.25">
      <c r="A82" s="135">
        <v>35</v>
      </c>
      <c r="B82" s="113"/>
      <c r="C82" s="115"/>
      <c r="D82" s="112"/>
      <c r="E82" s="136"/>
      <c r="F82" s="136"/>
      <c r="G82" s="151" t="str">
        <f t="shared" si="3"/>
        <v/>
      </c>
      <c r="H82" s="113"/>
      <c r="I82" s="112"/>
      <c r="J82" s="63"/>
      <c r="K82" s="114"/>
      <c r="L82" s="115"/>
      <c r="M82" s="110"/>
      <c r="N82" s="115"/>
      <c r="O82" s="115"/>
      <c r="P82" s="79"/>
    </row>
    <row r="83" spans="1:16" s="7" customFormat="1" ht="24.75" customHeight="1" outlineLevel="1" x14ac:dyDescent="0.25">
      <c r="A83" s="135">
        <v>36</v>
      </c>
      <c r="B83" s="113"/>
      <c r="C83" s="115"/>
      <c r="D83" s="112"/>
      <c r="E83" s="136"/>
      <c r="F83" s="136"/>
      <c r="G83" s="151" t="str">
        <f t="shared" si="3"/>
        <v/>
      </c>
      <c r="H83" s="113"/>
      <c r="I83" s="112"/>
      <c r="J83" s="63"/>
      <c r="K83" s="114"/>
      <c r="L83" s="115"/>
      <c r="M83" s="110"/>
      <c r="N83" s="115"/>
      <c r="O83" s="115"/>
      <c r="P83" s="79"/>
    </row>
    <row r="84" spans="1:16" s="7" customFormat="1" ht="24.75" customHeight="1" outlineLevel="1" x14ac:dyDescent="0.25">
      <c r="A84" s="135">
        <v>37</v>
      </c>
      <c r="B84" s="113"/>
      <c r="C84" s="115"/>
      <c r="D84" s="112"/>
      <c r="E84" s="136"/>
      <c r="F84" s="136"/>
      <c r="G84" s="151" t="str">
        <f t="shared" si="3"/>
        <v/>
      </c>
      <c r="H84" s="113"/>
      <c r="I84" s="112"/>
      <c r="J84" s="63"/>
      <c r="K84" s="114"/>
      <c r="L84" s="115"/>
      <c r="M84" s="110"/>
      <c r="N84" s="115"/>
      <c r="O84" s="115"/>
      <c r="P84" s="79"/>
    </row>
    <row r="85" spans="1:16" s="7" customFormat="1" ht="24.75" customHeight="1" outlineLevel="1" x14ac:dyDescent="0.25">
      <c r="A85" s="135">
        <v>38</v>
      </c>
      <c r="B85" s="113"/>
      <c r="C85" s="115"/>
      <c r="D85" s="112"/>
      <c r="E85" s="136"/>
      <c r="F85" s="136"/>
      <c r="G85" s="151" t="str">
        <f t="shared" si="3"/>
        <v/>
      </c>
      <c r="H85" s="113"/>
      <c r="I85" s="112"/>
      <c r="J85" s="63"/>
      <c r="K85" s="114"/>
      <c r="L85" s="115"/>
      <c r="M85" s="110"/>
      <c r="N85" s="115"/>
      <c r="O85" s="115"/>
      <c r="P85" s="79"/>
    </row>
    <row r="86" spans="1:16" s="7" customFormat="1" ht="24.75" customHeight="1" outlineLevel="1" x14ac:dyDescent="0.25">
      <c r="A86" s="135">
        <v>39</v>
      </c>
      <c r="B86" s="113"/>
      <c r="C86" s="115"/>
      <c r="D86" s="112"/>
      <c r="E86" s="136"/>
      <c r="F86" s="136"/>
      <c r="G86" s="151" t="str">
        <f t="shared" si="3"/>
        <v/>
      </c>
      <c r="H86" s="113"/>
      <c r="I86" s="112"/>
      <c r="J86" s="63"/>
      <c r="K86" s="114"/>
      <c r="L86" s="115"/>
      <c r="M86" s="110"/>
      <c r="N86" s="115"/>
      <c r="O86" s="115"/>
      <c r="P86" s="79"/>
    </row>
    <row r="87" spans="1:16" s="7" customFormat="1" ht="24.75" customHeight="1" outlineLevel="1" x14ac:dyDescent="0.25">
      <c r="A87" s="135">
        <v>40</v>
      </c>
      <c r="B87" s="113"/>
      <c r="C87" s="115"/>
      <c r="D87" s="112"/>
      <c r="E87" s="136"/>
      <c r="F87" s="136"/>
      <c r="G87" s="151" t="str">
        <f t="shared" si="3"/>
        <v/>
      </c>
      <c r="H87" s="113"/>
      <c r="I87" s="112"/>
      <c r="J87" s="63"/>
      <c r="K87" s="114"/>
      <c r="L87" s="115"/>
      <c r="M87" s="110"/>
      <c r="N87" s="115"/>
      <c r="O87" s="11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100" t="str">
        <f>+IF(AND(K114&gt;0,O114="Ejecución"),(K114/877802)*Tabla28[[#This Row],[% participación]],IF(AND(K114&gt;0,O114&lt;&gt;"Ejecución"),"-",""))</f>
        <v/>
      </c>
      <c r="M114" s="115"/>
      <c r="N114" s="164" t="str">
        <f>+IF(M118="No",1,IF(M118="Si","Ingrese %",""))</f>
        <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2668</v>
      </c>
      <c r="C179" s="182"/>
      <c r="D179" s="182"/>
      <c r="E179" s="162">
        <v>0.02</v>
      </c>
      <c r="F179" s="161">
        <v>1.0999999999999999E-2</v>
      </c>
      <c r="G179" s="156">
        <f>IF(F179&gt;0,SUM(E179+F179),"")</f>
        <v>3.1E-2</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3.1E-2</v>
      </c>
      <c r="D185" s="91" t="s">
        <v>2628</v>
      </c>
      <c r="E185" s="94">
        <f>+(C185*SUM(K20:K35))</f>
        <v>31148462.782000002</v>
      </c>
      <c r="F185" s="92"/>
      <c r="G185" s="93"/>
      <c r="H185" s="88"/>
      <c r="I185" s="90" t="s">
        <v>2627</v>
      </c>
      <c r="J185" s="157">
        <f>+SUM(M179:M183)</f>
        <v>0.02</v>
      </c>
      <c r="K185" s="227" t="s">
        <v>2628</v>
      </c>
      <c r="L185" s="227"/>
      <c r="M185" s="94">
        <f>+J185*(SUM(K20:K35))</f>
        <v>20095782.440000001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6">
        <v>43812</v>
      </c>
      <c r="D193" s="5"/>
      <c r="E193" s="117">
        <v>6103</v>
      </c>
      <c r="F193" s="5"/>
      <c r="G193" s="5"/>
      <c r="H193" s="138" t="s">
        <v>2679</v>
      </c>
      <c r="J193" s="5"/>
      <c r="K193" s="118">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2679</v>
      </c>
      <c r="D211" s="21"/>
      <c r="G211" s="27" t="s">
        <v>2620</v>
      </c>
      <c r="H211" s="139" t="s">
        <v>2680</v>
      </c>
      <c r="J211" s="27" t="s">
        <v>2622</v>
      </c>
      <c r="K211" s="139" t="s">
        <v>2680</v>
      </c>
      <c r="L211" s="21"/>
      <c r="M211" s="21"/>
      <c r="N211" s="21"/>
      <c r="O211" s="8"/>
    </row>
    <row r="212" spans="1:15" x14ac:dyDescent="0.25">
      <c r="A212" s="9"/>
      <c r="B212" s="27" t="s">
        <v>2619</v>
      </c>
      <c r="C212" s="138" t="s">
        <v>2679</v>
      </c>
      <c r="D212" s="21"/>
      <c r="G212" s="27" t="s">
        <v>2621</v>
      </c>
      <c r="H212" s="139" t="s">
        <v>2681</v>
      </c>
      <c r="J212" s="27" t="s">
        <v>2623</v>
      </c>
      <c r="K212" s="138"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19685039370078741"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2020-12-29T00:38:49Z</cp:lastPrinted>
  <dcterms:created xsi:type="dcterms:W3CDTF">2020-10-14T21:57:42Z</dcterms:created>
  <dcterms:modified xsi:type="dcterms:W3CDTF">2020-12-29T00:39:03Z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