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mil\OneDrive - ahqb\Asociacion Perenne - mio\2020\Licitaciones\002 Manifestaciones de interes 2021\DIMF, HI y CDI\Nariño\029 2021-52-10001401\"/>
    </mc:Choice>
  </mc:AlternateContent>
  <xr:revisionPtr revIDLastSave="0" documentId="13_ncr:1_{E3A2AF92-5CB0-40A5-8DA9-4A0C8AE618E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<sst xmlns="http://schemas.openxmlformats.org/spreadsheetml/2006/main" count="3168" uniqueCount="2693">
  <si>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</si>
  <si>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</si>
  <si>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</si>
  <si>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</si>
  <si>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</si>
  <si>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</si>
  <si>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</si>
  <si>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</si>
  <si>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</si>
  <si>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</si>
  <si>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</si>
  <si>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</si>
  <si>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</si>
  <si>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</si>
  <si>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</si>
  <si>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</si>
  <si>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</si>
  <si>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</si>
  <si>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</si>
  <si>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</si>
  <si>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</si>
  <si>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</si>
  <si>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</si>
  <si>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</si>
  <si>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</si>
  <si>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</si>
  <si>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</si>
  <si>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</si>
  <si>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</si>
  <si>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</si>
  <si>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</si>
  <si>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</si>
  <si>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</si>
  <si>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</si>
  <si>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</si>
  <si>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</si>
  <si>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</si>
  <si>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</si>
  <si>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</si>
  <si>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</si>
  <si>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</si>
  <si>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</si>
  <si>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</si>
  <si>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</si>
  <si>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</si>
  <si>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</si>
  <si>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</si>
  <si>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</si>
  <si>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</si>
  <si>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</si>
  <si>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</si>
  <si>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</si>
  <si>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</si>
  <si>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</si>
  <si>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</si>
  <si>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</si>
  <si>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</si>
  <si>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</si>
  <si>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</si>
  <si>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</si>
  <si>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</si>
  <si>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</si>
  <si>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</si>
  <si>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</si>
  <si>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</si>
  <si>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</si>
  <si>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</si>
  <si>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</si>
  <si>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</si>
  <si>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</si>
  <si>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</si>
  <si>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</si>
  <si>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</si>
  <si>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</si>
  <si>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</si>
  <si>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</si>
  <si>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</si>
  <si>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</si>
  <si>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</si>
  <si>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</si>
  <si>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</si>
  <si>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</si>
  <si>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</si>
  <si>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</si>
  <si>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</si>
  <si>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</si>
  <si>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</si>
  <si>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</si>
  <si>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</si>
  <si>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</si>
  <si>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</si>
  <si>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</si>
  <si>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</si>
  <si>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</si>
  <si>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</si>
  <si>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</si>
  <si>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</si>
  <si>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</si>
  <si>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</si>
  <si>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</si>
  <si>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</si>
  <si>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</si>
  <si>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</si>
  <si>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</si>
  <si>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</si>
  <si>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</si>
  <si>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</si>
  <si>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</si>
  <si>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</si>
  <si>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</si>
  <si>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</si>
  <si>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</si>
  <si>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</si>
  <si>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</si>
  <si>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</si>
  <si>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</si>
  <si>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</si>
  <si>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</si>
  <si>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</si>
  <si>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</si>
  <si>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</si>
  <si>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</si>
  <si>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</si>
  <si>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</si>
  <si>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</si>
  <si>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</si>
  <si>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</si>
  <si>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</si>
  <si>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</si>
  <si>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</si>
  <si>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</si>
  <si>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</si>
  <si>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</si>
  <si>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</si>
  <si>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</si>
  <si>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</si>
  <si>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</si>
  <si>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</si>
  <si>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</si>
  <si>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</si>
  <si>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</si>
  <si>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</si>
  <si>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</si>
  <si>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</si>
  <si>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</si>
  <si>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</si>
  <si>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</si>
  <si>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</si>
  <si>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</si>
  <si>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</si>
  <si>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</si>
  <si>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</si>
  <si>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</si>
  <si>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</si>
  <si>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</si>
  <si>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</si>
  <si>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</si>
  <si>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</si>
  <si>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</si>
  <si>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</si>
  <si>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</si>
  <si>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</si>
  <si>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</si>
  <si>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</si>
  <si>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</si>
  <si>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</si>
  <si>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</si>
  <si>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</si>
  <si>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</si>
  <si>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</si>
  <si>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</si>
  <si>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</si>
  <si>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</si>
  <si>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</si>
  <si>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</si>
  <si>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</si>
  <si>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</si>
  <si>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</si>
  <si>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</si>
  <si>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</si>
  <si>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</si>
  <si>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</si>
  <si>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</si>
  <si>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</si>
  <si>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</si>
  <si>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</si>
  <si>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</si>
  <si>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</si>
  <si>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</si>
  <si>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</si>
  <si>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</si>
  <si>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</si>
  <si>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</si>
  <si>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</si>
  <si>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</si>
  <si>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</si>
  <si>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</si>
  <si>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</si>
  <si>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</si>
  <si>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</si>
  <si>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</si>
  <si>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</si>
  <si>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</si>
  <si>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</si>
  <si>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</si>
  <si>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</si>
  <si>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</si>
  <si>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</si>
  <si>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</si>
  <si>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</si>
  <si>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</si>
  <si>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</si>
  <si>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</si>
  <si>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</si>
  <si>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</si>
  <si>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</si>
  <si>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</si>
  <si>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</si>
  <si>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</si>
  <si>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</si>
  <si>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</si>
  <si>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</si>
  <si>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</si>
  <si>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</si>
  <si>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</si>
  <si>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</si>
  <si>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</si>
  <si>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</si>
  <si>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</si>
  <si>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</si>
  <si>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</si>
  <si>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</si>
  <si>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</si>
  <si>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</si>
  <si>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</si>
  <si>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</si>
  <si>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</si>
  <si>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</si>
  <si>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</si>
  <si>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</si>
  <si>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</si>
  <si>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</si>
  <si>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</si>
  <si>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</si>
  <si>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</si>
  <si>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</si>
  <si>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</si>
  <si>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</si>
  <si>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</si>
  <si>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</si>
  <si>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</si>
  <si>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</si>
  <si>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</si>
  <si>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</si>
  <si>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</si>
  <si>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</si>
  <si>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</si>
  <si>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</si>
  <si>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</si>
  <si>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</si>
  <si>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</si>
  <si>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</si>
  <si>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</si>
  <si>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</si>
  <si>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</si>
  <si>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</si>
  <si>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</si>
  <si>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</si>
  <si>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</si>
  <si>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</si>
  <si>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</si>
  <si>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</si>
  <si>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</si>
  <si>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</si>
  <si>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</si>
  <si>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</si>
  <si>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</si>
  <si>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</si>
  <si>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</si>
  <si>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</si>
  <si>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</si>
  <si>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</si>
  <si>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</si>
  <si>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</si>
  <si>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</si>
  <si>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</si>
  <si>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</si>
  <si>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</si>
  <si>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</si>
  <si>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</si>
  <si>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</si>
  <si>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</si>
  <si>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</si>
  <si>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</si>
  <si>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</si>
  <si>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</si>
  <si>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</si>
  <si>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</si>
  <si>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</si>
  <si>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</si>
  <si>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</si>
  <si>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</si>
  <si>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</si>
  <si>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</si>
  <si>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</si>
  <si>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</si>
  <si>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</si>
  <si>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</si>
  <si>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</si>
  <si>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</si>
  <si>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</si>
  <si>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</si>
  <si>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</si>
  <si>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</si>
  <si>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</si>
  <si>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</si>
  <si>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</si>
  <si>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</si>
  <si>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</si>
  <si>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</si>
  <si>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</si>
  <si>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</si>
  <si>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</si>
  <si>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</si>
  <si>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</si>
  <si>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</si>
  <si>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</si>
  <si>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</si>
  <si>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</si>
  <si>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</si>
  <si>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</si>
  <si>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</si>
  <si>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</si>
  <si>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</si>
  <si>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</si>
  <si>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</si>
  <si>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</si>
  <si>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</si>
  <si>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</si>
  <si>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</si>
  <si>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</si>
  <si>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</si>
  <si>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</si>
  <si>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</si>
  <si>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</si>
  <si>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</si>
  <si>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</si>
  <si>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</si>
  <si>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</si>
  <si>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</si>
  <si>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</si>
  <si>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</si>
  <si>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</si>
  <si>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</si>
  <si>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</si>
  <si>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</si>
  <si>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</si>
  <si>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</si>
  <si>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</si>
  <si>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</si>
  <si>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</si>
  <si>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</si>
  <si>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</si>
  <si>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</si>
  <si>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</si>
  <si>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</si>
  <si>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</si>
  <si>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</si>
  <si>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</si>
  <si>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</si>
  <si>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</si>
  <si>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</si>
  <si>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</si>
  <si>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</si>
  <si>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</si>
  <si>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</si>
  <si>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</si>
  <si>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</si>
  <si>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</si>
  <si>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</si>
  <si>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</si>
  <si>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</si>
  <si>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</si>
  <si>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</si>
  <si>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</si>
  <si>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</si>
  <si>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</si>
  <si>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</si>
  <si>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</si>
  <si>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</si>
  <si>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</si>
  <si>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</si>
  <si>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</si>
  <si>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</si>
  <si>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</si>
  <si>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</si>
  <si>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</si>
  <si>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</si>
  <si>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</si>
  <si>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</si>
  <si>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</si>
  <si>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</si>
  <si>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</si>
  <si>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</si>
  <si>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</si>
  <si>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</si>
  <si>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</si>
  <si>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</si>
  <si>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</si>
  <si>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</si>
  <si>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</si>
  <si>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</si>
  <si>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</si>
  <si>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</si>
  <si>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</si>
  <si>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</si>
  <si>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</si>
  <si>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</si>
  <si>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</si>
  <si>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</si>
  <si>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</si>
  <si>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</si>
  <si>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</si>
  <si>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</si>
  <si>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</si>
  <si>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</si>
  <si>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</si>
  <si>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</si>
  <si>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</si>
  <si>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</si>
  <si>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</si>
  <si>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</si>
  <si>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</si>
  <si>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</si>
  <si>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</si>
  <si>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</si>
  <si>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</si>
  <si>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</si>
  <si>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</si>
  <si>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</si>
  <si>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</si>
  <si>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</si>
  <si>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</si>
  <si>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</si>
  <si>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</si>
  <si>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</si>
  <si>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</si>
  <si>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</si>
  <si>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</si>
  <si>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</si>
  <si>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</si>
  <si>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</si>
  <si>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</si>
  <si>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</si>
  <si>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</si>
  <si>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</si>
  <si>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</si>
  <si>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</si>
  <si>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</si>
  <si>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</si>
  <si>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</si>
  <si>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</si>
  <si>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</si>
  <si>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</si>
  <si>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</si>
  <si>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</si>
  <si>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</si>
  <si>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</si>
  <si>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</si>
  <si>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</si>
  <si>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</si>
  <si>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</si>
  <si>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</si>
  <si>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</si>
  <si>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</si>
  <si>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</si>
  <si>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</si>
  <si>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</si>
  <si>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</si>
  <si>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</si>
  <si>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</si>
  <si>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</si>
  <si>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</si>
  <si>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</si>
  <si>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</si>
  <si>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</si>
  <si>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</si>
  <si>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</si>
  <si>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</si>
  <si>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</si>
  <si>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</si>
  <si>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</si>
  <si>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</si>
  <si>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</si>
  <si>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</si>
  <si>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</si>
  <si>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</si>
  <si>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</si>
  <si>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</si>
  <si>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</si>
  <si>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</si>
  <si>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</si>
  <si>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</si>
  <si>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</si>
  <si>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</si>
  <si>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</si>
  <si>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</si>
  <si>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</si>
  <si>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</si>
  <si>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</si>
  <si>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</si>
  <si>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</si>
  <si>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</si>
  <si>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</si>
  <si>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</si>
  <si>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</si>
  <si>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</si>
  <si>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</si>
  <si>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</si>
  <si>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</si>
  <si>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</si>
  <si>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</si>
  <si>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</si>
  <si>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</si>
  <si>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</si>
  <si>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</si>
  <si>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</si>
  <si>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</si>
  <si>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</si>
  <si>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</si>
  <si>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</si>
  <si>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</si>
  <si>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</si>
  <si>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</si>
  <si>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</si>
  <si>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</si>
  <si>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</si>
  <si>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</si>
  <si>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</si>
  <si>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</si>
  <si>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</si>
  <si>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</si>
  <si>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</si>
  <si>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</si>
  <si>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</si>
  <si>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</si>
  <si>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</si>
  <si>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</si>
  <si>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</si>
  <si>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</si>
  <si>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</si>
  <si>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</si>
  <si>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</si>
  <si>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</si>
  <si>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</si>
  <si>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</si>
  <si>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</si>
  <si>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</si>
  <si>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</si>
  <si>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</si>
  <si>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</si>
  <si>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</si>
  <si>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</si>
  <si>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</si>
  <si>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</si>
  <si>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</si>
  <si>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</si>
  <si>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</si>
  <si>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</si>
  <si>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</si>
  <si>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</si>
  <si>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</si>
  <si>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</si>
  <si>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</si>
  <si>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</si>
  <si>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</si>
  <si>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</si>
  <si>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</si>
  <si>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</si>
  <si>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</si>
  <si>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</si>
  <si>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</si>
  <si>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</si>
  <si>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</si>
  <si>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</si>
  <si>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</si>
  <si>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</si>
  <si>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</si>
  <si>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</si>
  <si>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</si>
  <si>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</si>
  <si>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</si>
  <si>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</si>
  <si>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</si>
  <si>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</si>
  <si>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</si>
  <si>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</si>
  <si>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</si>
  <si>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</si>
  <si>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</si>
  <si>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</si>
  <si>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</si>
  <si>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</si>
  <si>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</si>
  <si>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</si>
  <si>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</si>
  <si>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</si>
  <si>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</si>
  <si>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</si>
  <si>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</si>
  <si>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</si>
  <si>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</si>
  <si>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</si>
  <si>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</si>
  <si>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</si>
  <si>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</si>
  <si>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</si>
  <si>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</si>
  <si>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</si>
  <si>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</si>
  <si>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</si>
  <si>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</si>
  <si>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</si>
  <si>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</si>
  <si>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</si>
  <si>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</si>
  <si>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</si>
  <si>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</si>
  <si>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</si>
  <si>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</si>
  <si>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</si>
  <si>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</si>
  <si>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</si>
  <si>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</si>
  <si>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</si>
  <si>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</si>
  <si>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</si>
  <si>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</si>
  <si>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</si>
  <si>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</si>
  <si>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</si>
  <si>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</si>
  <si>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</si>
  <si>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</si>
  <si>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</si>
  <si>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</si>
  <si>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</si>
  <si>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</si>
  <si>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</si>
  <si>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</si>
  <si>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</si>
  <si>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</si>
  <si>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</si>
  <si>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</si>
  <si>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</si>
  <si>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</si>
  <si>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</si>
  <si>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</si>
  <si>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</si>
  <si>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</si>
  <si>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</si>
  <si>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</si>
  <si>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</si>
  <si>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</si>
  <si>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</si>
  <si>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</si>
  <si>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</si>
  <si>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</si>
  <si>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</si>
  <si>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</si>
  <si>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</si>
  <si>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</si>
  <si>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</si>
  <si>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</si>
  <si>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</si>
  <si>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</si>
  <si>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</si>
  <si>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</si>
  <si>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</si>
  <si>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</si>
  <si>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</si>
  <si>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</si>
  <si>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</si>
  <si>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</si>
  <si>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</si>
  <si>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</si>
  <si>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</si>
  <si>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</si>
  <si>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</si>
  <si>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</si>
  <si>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</si>
  <si>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</si>
  <si>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</si>
  <si>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</si>
  <si>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</si>
  <si>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</si>
  <si>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</si>
  <si>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</si>
  <si>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</si>
  <si>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</si>
  <si>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</si>
  <si>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</si>
  <si>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</si>
  <si>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</si>
  <si>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</si>
  <si>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</si>
  <si>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</si>
  <si>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</si>
  <si>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</si>
  <si>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</si>
  <si>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</si>
  <si>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</si>
  <si>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</si>
  <si>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</si>
  <si>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</si>
  <si>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</si>
  <si>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</si>
  <si>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</si>
  <si>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</si>
  <si>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</si>
  <si>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</si>
  <si>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</si>
  <si>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</si>
  <si>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</si>
  <si>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</si>
  <si>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</si>
  <si>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</si>
  <si>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</si>
  <si>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</si>
  <si>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</si>
  <si>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</si>
  <si>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</si>
  <si>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</si>
  <si>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</si>
  <si>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</si>
  <si>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</si>
  <si>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</si>
  <si>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</si>
  <si>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</si>
  <si>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</si>
  <si>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</si>
  <si>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</si>
  <si>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</si>
  <si>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</si>
  <si>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</si>
  <si>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</si>
  <si>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</si>
  <si>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</si>
  <si>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</si>
  <si>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</si>
  <si>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</si>
  <si>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</si>
  <si>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</si>
  <si>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</si>
  <si>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</si>
  <si>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</si>
  <si>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</si>
  <si>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</si>
  <si>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</si>
  <si>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</si>
  <si>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</si>
  <si>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</si>
  <si>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</si>
  <si>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</si>
  <si>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</si>
  <si>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</si>
  <si>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</si>
  <si>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</si>
  <si>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</si>
  <si>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</si>
  <si>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</si>
  <si>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</si>
  <si>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</si>
  <si>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</si>
  <si>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</si>
  <si>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</si>
  <si>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</si>
  <si>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</si>
  <si>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</si>
  <si>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</si>
  <si>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</si>
  <si>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</si>
  <si>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</si>
  <si>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</si>
  <si>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</si>
  <si>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</si>
  <si>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</si>
  <si>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</si>
  <si>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</si>
  <si>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</si>
  <si>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</si>
  <si>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</si>
  <si>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</si>
  <si>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</si>
  <si>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</si>
  <si>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</si>
  <si>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</si>
  <si>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</si>
  <si>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</si>
  <si>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</si>
  <si>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</si>
  <si>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</si>
  <si>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</si>
  <si>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</si>
  <si>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</si>
  <si>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</si>
  <si>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</si>
  <si>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</si>
  <si>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</si>
  <si>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</si>
  <si>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</si>
  <si>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</si>
  <si>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</si>
  <si>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</si>
  <si>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</si>
  <si>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</si>
  <si>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</si>
  <si>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</si>
  <si>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</si>
  <si>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</si>
  <si>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</si>
  <si>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</si>
  <si>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</si>
  <si>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</si>
  <si>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</si>
  <si>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</si>
  <si>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</si>
  <si>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</si>
  <si>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</si>
  <si>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</si>
  <si>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</si>
  <si>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</si>
  <si>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</si>
  <si>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</si>
  <si>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</si>
  <si>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</si>
  <si>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</si>
  <si>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</si>
  <si>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</si>
  <si>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</si>
  <si>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</si>
  <si>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</si>
  <si>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</si>
  <si>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</si>
  <si>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</si>
  <si>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</si>
  <si>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</si>
  <si>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</si>
  <si>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</si>
  <si>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</si>
  <si>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</si>
  <si>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</si>
  <si>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</si>
  <si>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</si>
  <si>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</si>
  <si>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</si>
  <si>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</si>
  <si>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</si>
  <si>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</si>
  <si>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</si>
  <si>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</si>
  <si>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</si>
  <si>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</si>
  <si>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</si>
  <si>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</si>
  <si>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</si>
  <si>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</si>
  <si>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</si>
  <si>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</si>
  <si>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</si>
  <si>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</si>
  <si>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</si>
  <si>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</si>
  <si>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</si>
  <si>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</si>
  <si>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</si>
  <si>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</si>
  <si>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</si>
  <si>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</si>
  <si>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</si>
  <si>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</si>
  <si>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</si>
  <si>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</si>
  <si>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</si>
  <si>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</si>
  <si>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</si>
  <si>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</si>
  <si>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</si>
  <si>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</si>
  <si>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</si>
  <si>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</si>
  <si>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</si>
  <si>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</si>
  <si>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</si>
  <si>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</si>
  <si>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</si>
  <si>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</si>
  <si>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</si>
  <si>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</si>
  <si>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</si>
  <si>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</si>
  <si>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</si>
  <si>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</si>
  <si>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</si>
  <si>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</si>
  <si>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</si>
  <si>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</si>
  <si>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</si>
  <si>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</si>
  <si>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</si>
  <si>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</si>
  <si>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</si>
  <si>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</si>
  <si>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</si>
  <si>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</si>
  <si>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</si>
  <si>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</si>
  <si>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</si>
  <si>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</si>
  <si>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</si>
  <si>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</si>
  <si>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</si>
  <si>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</si>
  <si>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</si>
  <si>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</si>
  <si>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</si>
  <si>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</si>
  <si>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</si>
  <si>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</si>
  <si>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</si>
  <si>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</si>
  <si>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</si>
  <si>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</si>
  <si>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</si>
  <si>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</si>
  <si>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</si>
  <si>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</si>
  <si>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</si>
  <si>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</si>
  <si>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</si>
  <si>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</si>
  <si>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</si>
  <si>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</si>
  <si>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</si>
  <si>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</si>
  <si>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</si>
  <si>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</si>
  <si>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</si>
  <si>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</si>
  <si>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</si>
  <si>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</si>
  <si>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</si>
  <si>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</si>
  <si>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</si>
  <si>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</si>
  <si>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</si>
  <si>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</si>
  <si>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</si>
  <si>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</si>
  <si>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</si>
  <si>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</si>
  <si>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</si>
  <si>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</si>
  <si>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</si>
  <si>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</si>
  <si>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</si>
  <si>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</si>
  <si>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</si>
  <si>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</si>
  <si>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</si>
  <si>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</si>
  <si>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</si>
  <si>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</si>
  <si>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</si>
  <si>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</si>
  <si>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</si>
  <si>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</si>
  <si>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</si>
  <si>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</si>
  <si>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</si>
  <si>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</si>
  <si>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</si>
  <si>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</si>
  <si>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</si>
  <si>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</si>
  <si>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</si>
  <si>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</si>
  <si>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</si>
  <si>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</si>
  <si>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</si>
  <si>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</si>
  <si>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</si>
  <si>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</si>
  <si>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</si>
  <si>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</si>
  <si>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</si>
  <si>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</si>
  <si>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</si>
  <si>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</si>
  <si>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</si>
  <si>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</si>
  <si>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</si>
  <si>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</si>
  <si>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</si>
  <si>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</si>
  <si>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</si>
  <si>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</si>
  <si>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</si>
  <si>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</si>
  <si>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</si>
  <si>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</si>
  <si>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</si>
  <si>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</si>
  <si>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</si>
  <si>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</si>
  <si>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</si>
  <si>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</si>
  <si>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</si>
  <si>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</si>
  <si>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</si>
  <si>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</si>
  <si>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</si>
  <si>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</si>
  <si>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</si>
  <si>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</si>
  <si>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</si>
  <si>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</si>
  <si>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</si>
  <si>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</si>
  <si>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</si>
  <si>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</si>
  <si>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</si>
  <si>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</si>
  <si>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</si>
  <si>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</si>
  <si>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</si>
  <si>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</si>
  <si>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</si>
  <si>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</si>
  <si>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</si>
  <si>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</si>
  <si>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</si>
  <si>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</si>
  <si>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</si>
  <si>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</si>
  <si>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</si>
  <si>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</si>
  <si>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</si>
  <si>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</si>
  <si>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</si>
  <si>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</si>
  <si>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</si>
  <si>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</si>
  <si>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</si>
  <si>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</si>
  <si>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</si>
  <si>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</si>
  <si>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</si>
  <si>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</si>
  <si>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</si>
  <si>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</si>
  <si>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</si>
  <si>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</si>
  <si>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</si>
  <si>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</si>
  <si>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</si>
  <si>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</si>
  <si>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</si>
  <si>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</si>
  <si>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</si>
  <si>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</si>
  <si>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</si>
  <si>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</si>
  <si>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</si>
  <si>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</si>
  <si>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</si>
  <si>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</si>
  <si>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</si>
  <si>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</si>
  <si>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</si>
  <si>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</si>
  <si>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</si>
  <si>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</si>
  <si>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</si>
  <si>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</si>
  <si>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</si>
  <si>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</si>
  <si>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</si>
  <si>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</si>
  <si>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</si>
  <si>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</si>
  <si>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</si>
  <si>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</si>
  <si>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</si>
  <si>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</si>
  <si>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</si>
  <si>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</si>
  <si>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</si>
  <si>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</si>
  <si>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</si>
  <si>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</si>
  <si>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</si>
  <si>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</si>
  <si>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</si>
  <si>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</si>
  <si>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</si>
  <si>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</si>
  <si>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</si>
  <si>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</si>
  <si>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</si>
  <si>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</si>
  <si>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</si>
  <si>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</si>
  <si>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</si>
  <si>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</si>
  <si>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</si>
  <si>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</si>
  <si>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</si>
  <si>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</si>
  <si>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</si>
  <si>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</si>
  <si>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</si>
  <si>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</si>
  <si>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</si>
  <si>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</si>
  <si>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</si>
  <si>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</si>
  <si>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</si>
  <si>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</si>
  <si>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</si>
  <si>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</si>
  <si>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</si>
  <si>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</si>
  <si>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</si>
  <si>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</si>
  <si>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</si>
  <si>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</si>
  <si>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</si>
  <si>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</si>
  <si>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</si>
  <si>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</si>
  <si>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</si>
  <si>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</si>
  <si>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</si>
  <si>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</si>
  <si>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</si>
  <si>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</si>
  <si>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</si>
  <si>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</si>
  <si>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</si>
  <si>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</si>
  <si>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</si>
  <si>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</si>
  <si>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</si>
  <si>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</si>
  <si>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</si>
  <si>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</si>
  <si>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</si>
  <si>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</si>
  <si>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</si>
  <si>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</si>
  <si>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</si>
  <si>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</si>
  <si>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</si>
  <si>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</si>
  <si>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</si>
  <si>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</si>
  <si>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</si>
  <si>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</si>
  <si>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</si>
  <si>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</si>
  <si>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</si>
  <si>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</si>
  <si>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</si>
  <si>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</si>
  <si>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</si>
  <si>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</si>
  <si>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</si>
  <si>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</si>
  <si>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</si>
  <si>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</si>
  <si>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</si>
  <si>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</si>
  <si>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</si>
  <si>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</si>
  <si>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</si>
  <si>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</si>
  <si>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</si>
  <si>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</si>
  <si>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</si>
  <si>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</si>
  <si>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</si>
  <si>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</si>
  <si>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</si>
  <si>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</si>
  <si>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</si>
  <si>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</si>
  <si>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</si>
  <si>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</si>
  <si>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</si>
  <si>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</si>
  <si>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</si>
  <si>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</si>
  <si>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</si>
  <si>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</si>
  <si>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</si>
  <si>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</si>
  <si>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</si>
  <si>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</si>
  <si>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</si>
  <si>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</si>
  <si>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</si>
  <si>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</si>
  <si>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</si>
  <si>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</si>
  <si>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</si>
  <si>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</si>
  <si>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</si>
  <si>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</si>
  <si>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</si>
  <si>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</si>
  <si>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</si>
  <si>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</si>
  <si>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</si>
  <si>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</si>
  <si>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</si>
  <si>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</si>
  <si>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</si>
  <si>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</si>
  <si>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</si>
  <si>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</si>
  <si>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</si>
  <si>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</si>
  <si>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</si>
  <si>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</si>
  <si>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</si>
  <si>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</si>
  <si>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</si>
  <si>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</si>
  <si>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</si>
  <si>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</si>
  <si>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</si>
  <si>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</si>
  <si>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</si>
  <si>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</si>
  <si>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</si>
  <si>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</si>
  <si>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</si>
  <si>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</si>
  <si>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</si>
  <si>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</si>
  <si>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</si>
  <si>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</si>
  <si>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</si>
  <si>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</si>
  <si>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</si>
  <si>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</si>
  <si>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</si>
  <si>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</si>
  <si>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</si>
  <si>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</si>
  <si>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</si>
  <si>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</si>
  <si>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</si>
  <si>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</si>
  <si>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</si>
  <si>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</si>
  <si>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</si>
  <si>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</si>
  <si>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</si>
  <si>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</si>
  <si>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</si>
  <si>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</si>
  <si>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</si>
  <si>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</si>
  <si>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</si>
  <si>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</si>
  <si>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</si>
  <si>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</si>
  <si>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</si>
  <si>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</si>
  <si>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</si>
  <si>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</si>
  <si>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</si>
  <si>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</si>
  <si>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</si>
  <si>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</si>
  <si>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</si>
  <si>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</si>
  <si>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</si>
  <si>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</si>
  <si>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</si>
  <si>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</si>
  <si>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</si>
  <si>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</si>
  <si>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</si>
  <si>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</si>
  <si>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</si>
  <si>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</si>
  <si>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</si>
  <si>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</si>
  <si>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</si>
  <si>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</si>
  <si>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</si>
  <si>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</si>
  <si>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</si>
  <si>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</si>
  <si>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</si>
  <si>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</si>
  <si>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</si>
  <si>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</si>
  <si>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</si>
  <si>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</si>
  <si>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</si>
  <si>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</si>
  <si>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</si>
  <si>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</si>
  <si>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</si>
  <si>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</si>
  <si>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</si>
  <si>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</si>
  <si>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</si>
  <si>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</si>
  <si>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</si>
  <si>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</si>
  <si>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</si>
  <si>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</si>
  <si>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</si>
  <si>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</si>
  <si>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</si>
  <si>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</si>
  <si>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</si>
  <si>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</si>
  <si>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</si>
  <si>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</si>
  <si>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</si>
  <si>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</si>
  <si>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</si>
  <si>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</si>
  <si>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</si>
  <si>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</si>
  <si>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</si>
  <si>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</si>
  <si>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</si>
  <si>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</si>
  <si>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</si>
  <si>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</si>
  <si>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</si>
  <si>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</si>
  <si>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</si>
  <si>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</si>
  <si>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</si>
  <si>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</si>
  <si>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</si>
  <si>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</si>
  <si>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</si>
  <si>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</si>
  <si>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</si>
  <si>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</si>
  <si>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</si>
  <si>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</si>
  <si>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</si>
  <si>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</si>
  <si>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</si>
  <si>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</si>
  <si>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</si>
  <si>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</si>
  <si>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</si>
  <si>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</si>
  <si>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</si>
  <si>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</si>
  <si>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</si>
  <si>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</si>
  <si>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</si>
  <si>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</si>
  <si>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</si>
  <si>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</si>
  <si>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</si>
  <si>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</si>
  <si>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</si>
  <si>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</si>
  <si>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</si>
  <si>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</si>
  <si>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</si>
  <si>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</si>
  <si>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</si>
  <si>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</si>
  <si>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</si>
  <si>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</si>
  <si>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</si>
  <si>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</si>
  <si>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</si>
  <si>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</si>
  <si>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</si>
  <si>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</si>
  <si>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</si>
  <si>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</si>
  <si>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</si>
  <si>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</si>
  <si>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</si>
  <si>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</si>
  <si>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</si>
  <si>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</si>
  <si>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</si>
  <si>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</si>
  <si>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</si>
  <si>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</si>
  <si>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</si>
  <si>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</si>
  <si>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</si>
  <si>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</si>
  <si>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</si>
  <si>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</si>
  <si>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</si>
  <si>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</si>
  <si>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</si>
  <si>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</si>
  <si>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</si>
  <si>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</si>
  <si>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</si>
  <si>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</si>
  <si>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</si>
  <si>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</si>
  <si>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</si>
  <si>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</si>
  <si>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</si>
  <si>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</si>
  <si>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</si>
  <si>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</si>
  <si>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</si>
  <si>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</si>
  <si>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</si>
  <si>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</si>
  <si>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</si>
  <si>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</si>
  <si>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</si>
  <si>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</si>
  <si>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</si>
  <si>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</si>
  <si>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</si>
  <si>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</si>
  <si>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</si>
  <si>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</si>
  <si>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</si>
  <si>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</si>
  <si>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</si>
  <si>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</si>
  <si>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</si>
  <si>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</si>
  <si>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</si>
  <si>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</si>
  <si>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</si>
  <si>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</si>
  <si>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</si>
  <si>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</si>
  <si>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</si>
  <si>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</si>
  <si>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</si>
  <si>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</si>
  <si>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</si>
  <si>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</si>
  <si>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</si>
  <si>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</si>
  <si>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</si>
  <si>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</si>
  <si>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</si>
  <si>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</si>
  <si>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</si>
  <si>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</si>
  <si>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</si>
  <si>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</si>
  <si>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</si>
  <si>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</si>
  <si>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</si>
  <si>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</si>
  <si>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</si>
  <si>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</si>
  <si>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</si>
  <si>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</si>
  <si>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</si>
  <si>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</si>
  <si>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</si>
  <si>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</si>
  <si>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</si>
  <si>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</si>
  <si>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</si>
  <si>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</si>
  <si>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</si>
  <si>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</si>
  <si>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</si>
  <si>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</si>
  <si>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</si>
  <si>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</si>
  <si>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</si>
  <si>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</si>
  <si>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</si>
  <si>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</si>
  <si>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</si>
  <si>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</si>
  <si>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</si>
  <si>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</si>
  <si>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</si>
  <si>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</si>
  <si>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</si>
  <si>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</si>
  <si>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</si>
  <si>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</si>
  <si>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</si>
  <si>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</si>
  <si>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</si>
  <si>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</si>
  <si>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</si>
  <si>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</si>
  <si>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</si>
  <si>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</si>
  <si>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</si>
  <si>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</si>
  <si>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</si>
  <si>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</si>
  <si>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</si>
  <si>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</si>
  <si>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</si>
  <si>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</si>
  <si>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</si>
  <si>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</si>
  <si>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</si>
  <si>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</si>
  <si>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</si>
  <si>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</si>
  <si>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</si>
  <si>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</si>
  <si>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</si>
  <si>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</si>
  <si>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</si>
  <si>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</si>
  <si>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</si>
  <si>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</si>
  <si>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</si>
  <si>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</si>
  <si>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</si>
  <si>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</si>
  <si>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</si>
  <si>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</si>
  <si>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</si>
  <si>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</si>
  <si>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</si>
  <si>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</si>
  <si>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</si>
  <si>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</si>
  <si>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</si>
  <si>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</si>
  <si>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</si>
  <si>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</si>
  <si>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</si>
  <si>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</si>
  <si>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</si>
  <si>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</si>
  <si>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</si>
  <si>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</si>
  <si>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</si>
  <si>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</si>
  <si>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</si>
  <si>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</si>
  <si>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</si>
  <si>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</si>
  <si>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</si>
  <si>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</si>
  <si>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</si>
  <si>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</si>
  <si>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</si>
  <si>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</si>
  <si>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</si>
  <si>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</si>
  <si>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</si>
  <si>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</si>
  <si>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</si>
  <si>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</si>
  <si>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</si>
  <si>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</si>
  <si>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</si>
  <si>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</si>
  <si>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</si>
  <si>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</si>
  <si>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</si>
  <si>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</si>
  <si>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</si>
  <si>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</si>
  <si>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</si>
  <si>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</si>
  <si>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</si>
  <si>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</si>
  <si>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</si>
  <si>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</si>
  <si>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</si>
  <si>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</si>
  <si>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</si>
  <si>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</si>
  <si>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</si>
  <si>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</si>
  <si>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</si>
  <si>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</si>
  <si>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</si>
  <si>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</si>
  <si>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</si>
  <si>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</si>
  <si>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</si>
  <si>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</si>
  <si>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</si>
  <si>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</si>
  <si>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</si>
  <si>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</si>
  <si>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</si>
  <si>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</si>
  <si>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</si>
  <si>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</si>
  <si>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</si>
  <si>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</si>
  <si>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</si>
  <si>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</si>
  <si>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</si>
  <si>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</si>
  <si>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</si>
  <si>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</si>
  <si>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</si>
  <si>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</si>
  <si>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</si>
  <si>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</si>
  <si>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</si>
  <si>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</si>
  <si>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</si>
  <si>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</si>
  <si>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</si>
  <si>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</si>
  <si>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</si>
  <si>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</si>
  <si>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</si>
  <si>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</si>
  <si>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</si>
  <si>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</si>
  <si>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</si>
  <si>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</si>
  <si>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</si>
  <si>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</si>
  <si>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</si>
  <si>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</si>
  <si>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</si>
  <si>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</si>
  <si>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</si>
  <si>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</si>
  <si>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</si>
  <si>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</si>
  <si>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</si>
  <si>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</si>
  <si>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</si>
  <si>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</si>
  <si>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</si>
  <si>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</si>
  <si>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</si>
  <si>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</si>
  <si>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</si>
  <si>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</si>
  <si>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</si>
  <si>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</si>
  <si>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</si>
  <si>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</si>
  <si>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</si>
  <si>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</si>
  <si>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</si>
  <si>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</si>
  <si>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</si>
  <si>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</si>
  <si>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</si>
  <si>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</si>
  <si>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</si>
  <si>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</si>
  <si>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</si>
  <si>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</si>
  <si>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</si>
  <si>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</si>
  <si>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</si>
  <si>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</si>
  <si>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</si>
  <si>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</si>
  <si>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</si>
  <si>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</si>
  <si>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</si>
  <si>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</si>
  <si>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</si>
  <si>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</si>
  <si>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</si>
  <si>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</si>
  <si>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</si>
  <si>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</si>
  <si>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</si>
  <si>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</si>
  <si>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</si>
  <si>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</si>
  <si>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</si>
  <si>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</si>
  <si>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</si>
  <si>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</si>
  <si>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</si>
  <si>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</si>
  <si>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</si>
  <si>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</si>
  <si>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</si>
  <si>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</si>
  <si>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</si>
  <si>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</si>
  <si>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</si>
  <si>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</si>
  <si>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</si>
  <si>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</si>
  <si>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</si>
  <si>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</si>
  <si>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</si>
  <si>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</si>
  <si>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</si>
  <si>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</si>
  <si>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</si>
  <si>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</si>
  <si>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</si>
  <si>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</si>
  <si>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</si>
  <si>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</si>
  <si>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</si>
  <si>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</si>
  <si>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</si>
  <si>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</si>
  <si>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</si>
  <si>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</si>
  <si>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</si>
  <si>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</si>
  <si>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</si>
  <si>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</si>
  <si>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</si>
  <si>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</si>
  <si>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</si>
  <si>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</si>
  <si>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</si>
  <si>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</si>
  <si>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</si>
  <si>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</si>
  <si>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</si>
  <si>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</si>
  <si>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</si>
  <si>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</si>
  <si>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</si>
  <si>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</si>
  <si>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</si>
  <si>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</si>
  <si>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</si>
  <si>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</si>
  <si>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</si>
  <si>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</si>
  <si>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</si>
  <si>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</si>
  <si>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</si>
  <si>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</si>
  <si>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</si>
  <si>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</si>
  <si>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</si>
  <si>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</si>
  <si>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</si>
  <si>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</si>
  <si>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</si>
  <si>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</si>
  <si>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</si>
  <si>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</si>
  <si>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</si>
  <si>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</si>
  <si>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</si>
  <si>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</si>
  <si>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</si>
  <si>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</si>
  <si>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</si>
  <si>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</si>
  <si>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</si>
  <si>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</si>
  <si>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</si>
  <si>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</si>
  <si>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</si>
  <si>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</si>
  <si>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</si>
  <si>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</si>
  <si>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</si>
  <si>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</si>
  <si>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</si>
  <si>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</si>
  <si>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</si>
  <si>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</si>
  <si>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</si>
  <si>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</si>
  <si>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</si>
  <si>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</si>
  <si>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</si>
  <si>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</si>
  <si>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</si>
  <si>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</si>
  <si>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</si>
  <si>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</si>
  <si>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</si>
  <si>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</si>
  <si>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</si>
  <si>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</si>
  <si>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</si>
  <si>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</si>
  <si>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</si>
  <si>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</si>
  <si>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</si>
  <si>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</si>
  <si>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</si>
  <si>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</si>
  <si>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</si>
  <si>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</si>
  <si>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</si>
  <si>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</si>
  <si>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</si>
  <si>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</si>
  <si>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</si>
  <si>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</si>
  <si>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</si>
  <si>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</si>
  <si>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</si>
  <si>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</si>
  <si>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</si>
  <si>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</si>
  <si>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</si>
  <si>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</si>
  <si>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</si>
  <si>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</si>
  <si>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</si>
  <si>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</si>
  <si>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</si>
  <si>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</si>
  <si>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</si>
  <si>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</si>
  <si>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</si>
  <si>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</si>
  <si>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</si>
  <si>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</si>
  <si>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</si>
  <si>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</si>
  <si>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</si>
  <si>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</si>
  <si>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</si>
  <si>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</si>
  <si>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</si>
  <si>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</si>
  <si>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</si>
  <si>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</si>
  <si>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</si>
  <si>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</si>
  <si>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</si>
  <si>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</si>
  <si>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</si>
  <si>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</si>
  <si>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</si>
  <si>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</si>
  <si>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</si>
  <si>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</si>
  <si>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</si>
  <si>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</si>
  <si>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</si>
  <si>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</si>
  <si>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</si>
  <si>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</si>
  <si>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</si>
  <si>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</si>
  <si>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</si>
  <si>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</si>
  <si>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</si>
  <si>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</si>
  <si>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</si>
  <si>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</si>
  <si>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</si>
  <si>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</si>
  <si>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</si>
  <si>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</si>
  <si>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</si>
  <si>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</si>
  <si>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</si>
  <si>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</si>
  <si>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</si>
  <si>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</si>
  <si>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</si>
  <si>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</si>
  <si>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</si>
  <si>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</si>
  <si>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</si>
  <si>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</si>
  <si>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</si>
  <si>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</si>
  <si>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</si>
  <si>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</si>
  <si>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</si>
  <si>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</si>
  <si>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</si>
  <si>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</si>
  <si>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</si>
  <si>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</si>
  <si>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</si>
  <si>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</si>
  <si>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</si>
  <si>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</si>
  <si>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</si>
  <si>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</si>
  <si>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</si>
  <si>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</si>
  <si>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</si>
  <si>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</si>
  <si>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</si>
  <si>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</si>
  <si>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</si>
  <si>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</si>
  <si>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</si>
  <si>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</si>
  <si>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</si>
  <si>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</si>
  <si>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</si>
  <si>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</si>
  <si>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</si>
  <si>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</si>
  <si>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</si>
  <si>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</si>
  <si>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</si>
  <si>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</si>
  <si>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</si>
  <si>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</si>
  <si>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</si>
  <si>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</si>
  <si>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</si>
  <si>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</si>
  <si>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</si>
  <si>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</si>
  <si>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</si>
  <si>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</si>
  <si>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</si>
  <si>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</si>
  <si>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</si>
  <si>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</si>
  <si>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</si>
  <si>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</si>
  <si>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</si>
  <si>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</si>
  <si>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</si>
  <si>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</si>
  <si>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</si>
  <si>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</si>
  <si>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</si>
  <si>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</si>
  <si>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</si>
  <si>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</si>
  <si>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</si>
  <si>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</si>
  <si>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</si>
  <si>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</si>
  <si>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</si>
  <si>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</si>
  <si>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</si>
  <si>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</si>
  <si>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</si>
  <si>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</si>
  <si>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</si>
  <si>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</si>
  <si>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</si>
  <si>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</si>
  <si>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</si>
  <si>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</si>
  <si>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</si>
  <si>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</si>
  <si>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</si>
  <si>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</si>
  <si>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</si>
  <si>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</si>
  <si>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</si>
  <si>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</si>
  <si>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</si>
  <si>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</si>
  <si>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</si>
  <si>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</si>
  <si>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</si>
  <si>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</si>
  <si>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</si>
  <si>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</si>
  <si>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</si>
  <si>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</si>
  <si>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</si>
  <si>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</si>
  <si>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</si>
  <si>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</si>
  <si>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</si>
  <si>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</si>
  <si>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</si>
  <si>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</si>
  <si>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</si>
  <si>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</si>
  <si>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</si>
  <si>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</si>
  <si>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</si>
  <si>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</si>
  <si>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</si>
  <si>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</si>
  <si>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</si>
  <si>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</si>
  <si>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</si>
  <si>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</si>
  <si>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</si>
  <si>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</si>
  <si>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</si>
  <si>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</si>
  <si>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</si>
  <si>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</si>
  <si>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</si>
  <si>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</si>
  <si>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</si>
  <si>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</si>
  <si>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</si>
  <si>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</si>
  <si>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</si>
  <si>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</si>
  <si>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</si>
  <si>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</si>
  <si>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</si>
  <si>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</si>
  <si>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</si>
  <si>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</si>
  <si>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</si>
  <si>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</si>
  <si>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</si>
  <si>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</si>
  <si>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</si>
  <si>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</si>
  <si>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</si>
  <si>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</si>
  <si>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</si>
  <si>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</si>
  <si>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</si>
  <si>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</si>
  <si>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</si>
  <si>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</si>
  <si>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</si>
  <si>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</si>
  <si>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</si>
  <si>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</si>
  <si>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</si>
  <si>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</si>
  <si>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</si>
  <si>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</si>
  <si>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</si>
  <si>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</si>
  <si>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</si>
  <si>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</si>
  <si>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</si>
  <si>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</si>
  <si>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</si>
  <si>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</si>
  <si>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</si>
  <si>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</si>
  <si>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</si>
  <si>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</si>
  <si>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</si>
  <si>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</si>
  <si>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</si>
  <si>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</si>
  <si>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</si>
  <si>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</si>
  <si>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</si>
  <si>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</si>
  <si>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</si>
  <si>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</si>
  <si>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</si>
  <si>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</si>
  <si>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</si>
  <si>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</si>
  <si>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</si>
  <si>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</si>
  <si>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</si>
  <si>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</si>
  <si>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</si>
  <si>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</si>
  <si>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</si>
  <si>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</si>
  <si>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</si>
  <si>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</si>
  <si>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</si>
  <si>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</si>
  <si>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</si>
  <si>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</si>
  <si>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</si>
  <si>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</si>
  <si>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</si>
  <si>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</si>
  <si>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</si>
  <si>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</si>
  <si>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</si>
  <si>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</si>
  <si>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</si>
  <si>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</si>
  <si>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</si>
  <si>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</si>
  <si>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</si>
  <si>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</si>
  <si>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</si>
  <si>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</si>
  <si>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</si>
  <si>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</si>
  <si>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</si>
  <si>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</si>
  <si>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</si>
  <si>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</si>
  <si>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</si>
  <si>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</si>
  <si>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</si>
  <si>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</si>
  <si>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</si>
  <si>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</si>
  <si>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</si>
  <si>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</si>
  <si>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</si>
  <si>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</si>
  <si>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</si>
  <si>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</si>
  <si>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</si>
  <si>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</si>
  <si>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</si>
  <si>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</si>
  <si>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</si>
  <si>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</si>
  <si>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</si>
  <si>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</si>
  <si>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</si>
  <si>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</si>
  <si>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</si>
  <si>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</si>
  <si>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</si>
  <si>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</si>
  <si>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</si>
  <si>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</si>
  <si>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</si>
  <si>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</si>
  <si>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</si>
  <si>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</si>
  <si>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</si>
  <si>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</si>
  <si>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</si>
  <si>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</si>
  <si>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</si>
  <si>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</si>
  <si>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</si>
  <si>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</si>
  <si>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</si>
  <si>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</si>
  <si>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</si>
  <si>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</si>
  <si>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</si>
  <si>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</si>
  <si>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</si>
  <si>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</si>
  <si>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</si>
  <si>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</si>
  <si>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</si>
  <si>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</si>
  <si>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</si>
  <si>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</si>
  <si>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</si>
  <si>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</si>
  <si>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</si>
  <si>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</si>
  <si>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</si>
  <si>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</si>
  <si>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</si>
  <si>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</si>
  <si>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</si>
  <si>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</si>
  <si>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</si>
  <si>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</si>
  <si>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</si>
  <si>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</si>
  <si>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</si>
  <si>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</si>
  <si>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</si>
  <si>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</si>
  <si>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</si>
  <si>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</si>
  <si>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</si>
  <si>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</si>
  <si>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</si>
  <si>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</si>
  <si>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</si>
  <si>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</si>
  <si>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</si>
  <si>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</si>
  <si>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</si>
  <si>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</si>
  <si>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</si>
  <si>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</si>
  <si>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</si>
  <si>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</si>
  <si>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</si>
  <si>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</si>
  <si>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</si>
  <si>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</si>
  <si>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</si>
  <si>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</si>
  <si>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</si>
  <si>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</si>
  <si>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</si>
  <si>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</si>
  <si>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</si>
  <si>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</si>
  <si>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</si>
  <si>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</si>
  <si>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</si>
  <si>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</si>
  <si>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</si>
  <si>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</si>
  <si>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</si>
  <si>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</si>
  <si>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</si>
  <si>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</si>
  <si>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</si>
  <si>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</si>
  <si>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</si>
  <si>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</si>
  <si>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</si>
  <si>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</si>
  <si>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</si>
  <si>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</si>
  <si>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</si>
  <si>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</si>
  <si>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</si>
  <si>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</si>
  <si>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</si>
  <si>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</si>
  <si>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</si>
  <si>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</si>
  <si>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</si>
  <si>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</si>
  <si>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</si>
  <si>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</si>
  <si>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</si>
  <si>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</si>
  <si>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</si>
  <si>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</si>
  <si>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</si>
  <si>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</si>
  <si>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</si>
  <si>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</si>
  <si>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</si>
  <si>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</si>
  <si>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</si>
  <si>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</si>
  <si>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</si>
  <si>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</si>
  <si>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</si>
  <si>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</si>
  <si>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</si>
  <si>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</si>
  <si>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</si>
  <si>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</si>
  <si>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</si>
  <si>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</si>
  <si>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</si>
  <si>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</si>
  <si>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</si>
  <si>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</si>
  <si>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</si>
  <si>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</si>
  <si>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</si>
  <si>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</si>
  <si>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</si>
  <si>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</si>
  <si>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</si>
  <si>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</si>
  <si>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</si>
  <si>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</si>
  <si>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</si>
  <si>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</si>
  <si>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</si>
  <si>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</si>
  <si>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</si>
  <si>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</si>
  <si>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</si>
  <si>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</si>
  <si>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</si>
  <si>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</si>
  <si>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</si>
  <si>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</si>
  <si>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</si>
  <si>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</si>
  <si>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</si>
  <si>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</si>
  <si>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</si>
  <si>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</si>
  <si>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</si>
  <si>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</si>
  <si>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</si>
  <si>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</si>
  <si>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</si>
  <si>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</si>
  <si>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</si>
  <si>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</si>
  <si>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</si>
  <si>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</si>
  <si>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</si>
  <si>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</si>
  <si>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</si>
  <si>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</si>
  <si>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</si>
  <si>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</si>
  <si>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</si>
  <si>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</si>
  <si>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</si>
  <si>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</si>
  <si>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</si>
  <si>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</si>
  <si>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</si>
  <si>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</si>
  <si>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</si>
  <si>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</si>
  <si>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</si>
  <si>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</si>
  <si>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</si>
  <si>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</si>
  <si>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</si>
  <si>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</si>
  <si>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</si>
  <si>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</si>
  <si>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</si>
  <si>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</si>
  <si>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</si>
  <si>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</si>
  <si>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</si>
  <si>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</si>
  <si>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</si>
  <si>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</si>
  <si>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</si>
  <si>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</si>
  <si>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</si>
  <si>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</si>
  <si>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</si>
  <si>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</si>
  <si>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</si>
  <si>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</si>
  <si>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</si>
  <si>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</si>
  <si>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</si>
  <si>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</si>
  <si>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</si>
  <si>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</si>
  <si>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</si>
  <si>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</si>
  <si>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</si>
  <si>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</si>
  <si>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</si>
  <si>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</si>
  <si>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</si>
  <si>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</si>
  <si>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</si>
  <si>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</si>
  <si>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</si>
  <si>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</si>
  <si>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</si>
  <si>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</si>
  <si>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</si>
  <si>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</si>
  <si>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</si>
  <si>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</si>
  <si>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</si>
  <si>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</si>
  <si>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</si>
  <si>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</si>
  <si>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</si>
  <si>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</si>
  <si>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</si>
  <si>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</si>
  <si>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</si>
  <si>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</si>
  <si>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</si>
  <si>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</si>
  <si>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</si>
  <si>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</si>
  <si>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</si>
  <si>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</si>
  <si>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</si>
  <si>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</si>
  <si>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</si>
  <si>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</si>
  <si>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</si>
  <si>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</si>
  <si>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</si>
  <si>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</si>
  <si>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</si>
  <si>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</si>
  <si>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</si>
  <si>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</si>
  <si>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</si>
  <si>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</si>
  <si>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</si>
  <si>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</si>
  <si>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</si>
  <si>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</si>
  <si>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</si>
  <si>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</si>
  <si>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</si>
  <si>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</si>
  <si>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</si>
  <si>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</si>
  <si>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</si>
  <si>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</si>
  <si>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</si>
  <si>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</si>
  <si>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</si>
  <si>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</si>
  <si>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</si>
  <si>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</si>
  <si>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</si>
  <si>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</si>
  <si>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</si>
  <si>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</si>
  <si>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</si>
  <si>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</si>
  <si>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</si>
  <si>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</si>
  <si>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</si>
  <si>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</si>
  <si>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</si>
  <si>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</si>
  <si>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</si>
  <si>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</si>
  <si>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</si>
  <si>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</si>
  <si>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</si>
  <si>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</si>
  <si>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</si>
  <si>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</si>
  <si>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</si>
  <si>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</si>
  <si>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</si>
  <si>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</si>
  <si>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</si>
  <si>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</si>
  <si>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</si>
  <si>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</si>
  <si>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</si>
  <si>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</si>
  <si>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</si>
  <si>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</si>
  <si>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</si>
  <si>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</si>
  <si>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</si>
  <si>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</si>
  <si>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</si>
  <si>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</si>
  <si>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</si>
  <si>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</si>
  <si>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</si>
  <si>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</si>
  <si>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</si>
  <si>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</si>
  <si>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</si>
  <si>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</si>
  <si>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</si>
  <si>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</si>
  <si>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</si>
  <si>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</si>
  <si>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</si>
  <si>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</si>
  <si>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</si>
  <si>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</si>
  <si>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</si>
  <si>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</si>
  <si>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</si>
  <si>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</si>
  <si>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</si>
  <si>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</si>
  <si>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</si>
  <si>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</si>
  <si>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</si>
  <si>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</si>
  <si>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</si>
  <si>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</si>
  <si>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</si>
  <si>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</si>
  <si>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</si>
  <si>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</si>
  <si>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</si>
  <si>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</si>
  <si>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</si>
  <si>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</si>
  <si>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</si>
  <si>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</si>
  <si>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</si>
  <si>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</si>
  <si>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</si>
  <si>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</si>
  <si>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</si>
  <si>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</si>
  <si>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</si>
  <si>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</si>
  <si>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</si>
  <si>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</si>
  <si>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</si>
  <si>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</si>
  <si>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</si>
  <si>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</si>
  <si>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</si>
  <si>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</si>
  <si>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</si>
  <si>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</si>
  <si>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</si>
  <si>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</si>
  <si>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</si>
  <si>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</si>
  <si>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</si>
  <si>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</si>
  <si>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</si>
  <si>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</si>
  <si>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</si>
  <si>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</si>
  <si>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</si>
  <si>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</si>
  <si>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</si>
  <si>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</si>
  <si>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</si>
  <si>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</si>
  <si>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</si>
  <si>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</si>
  <si>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</si>
  <si>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</si>
  <si>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</si>
  <si>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</si>
  <si>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</si>
  <si>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</si>
  <si>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</si>
  <si>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</si>
  <si>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</si>
  <si>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</si>
  <si>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</si>
  <si>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</si>
  <si>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</si>
  <si>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</si>
  <si>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</si>
  <si>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</si>
  <si>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</si>
  <si>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</si>
  <si>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</si>
  <si>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</si>
  <si>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</si>
  <si>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</si>
  <si>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</si>
  <si>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</si>
  <si>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</si>
  <si>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</si>
  <si>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</si>
  <si>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</si>
  <si>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</si>
  <si>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</si>
  <si>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</si>
  <si>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</si>
  <si>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</si>
  <si>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</si>
  <si>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</si>
  <si>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</si>
  <si>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</si>
  <si>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</si>
  <si>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</si>
  <si>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</si>
  <si>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</si>
  <si>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</si>
  <si>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</si>
  <si>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</si>
  <si>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</si>
  <si>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</si>
  <si>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</si>
  <si>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</si>
  <si>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</si>
  <si>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</si>
  <si>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</si>
  <si>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</si>
  <si>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</si>
  <si>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</si>
  <si>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</si>
  <si>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</si>
  <si>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</si>
  <si>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</si>
  <si>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</si>
  <si>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</si>
  <si>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</si>
  <si>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</si>
  <si>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</si>
  <si>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</si>
  <si>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</si>
  <si>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</si>
  <si>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</si>
  <si>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</si>
  <si>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</si>
  <si>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</si>
  <si>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</si>
  <si>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</si>
  <si>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</si>
  <si>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</si>
  <si>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</si>
  <si>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</si>
  <si>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</si>
  <si>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</si>
  <si>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</si>
  <si>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</si>
  <si>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</si>
  <si>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</si>
  <si>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</si>
  <si>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</si>
  <si>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</si>
  <si>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</si>
  <si>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</si>
  <si>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</si>
  <si>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</si>
  <si>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</si>
  <si>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</si>
  <si>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</si>
  <si>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</si>
  <si>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</si>
  <si>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</si>
  <si>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</si>
  <si>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</si>
  <si>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</si>
  <si>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</si>
  <si>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</si>
  <si>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</si>
  <si>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</si>
  <si>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</si>
  <si>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</si>
  <si>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</si>
  <si>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</si>
  <si>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</si>
  <si>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</si>
  <si>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</si>
  <si>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</si>
  <si>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</si>
  <si>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</si>
  <si>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</si>
  <si>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</si>
  <si>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</si>
  <si>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</si>
  <si>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</si>
  <si>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</si>
  <si>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</si>
  <si>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</si>
  <si>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</si>
  <si>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</si>
  <si>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</si>
  <si>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</si>
  <si>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</si>
  <si>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</si>
  <si>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</si>
  <si>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</si>
  <si>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</si>
  <si>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</si>
  <si>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</si>
  <si>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</si>
  <si>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</si>
  <si>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</si>
  <si>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</si>
  <si>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</si>
  <si>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</si>
  <si>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</si>
  <si>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</si>
  <si>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</si>
  <si>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</si>
  <si>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</si>
  <si>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</si>
  <si>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</si>
  <si>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</si>
  <si>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</si>
  <si>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</si>
  <si>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</si>
  <si>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FUNDACION ESCUELA DE ARTE Y DEL LIBRE PENSAMIENTO</t>
  </si>
  <si>
    <t>02ART-2015</t>
  </si>
  <si>
    <t>FUNDACION INFANCIA Y NUTRICION</t>
  </si>
  <si>
    <t>GONZALES IBARRA MONICA BIBIANA</t>
  </si>
  <si>
    <t>2016004</t>
  </si>
  <si>
    <t>CAMILO MAURICIO REGALADO ROSERO</t>
  </si>
  <si>
    <t>MANZANA G CASA 9 URBANIZACION GUAMUEZ</t>
  </si>
  <si>
    <t>3176696829</t>
  </si>
  <si>
    <t>asociacionperenne@gmail.com</t>
  </si>
  <si>
    <t>2021-52-10001401</t>
  </si>
  <si>
    <t>Prestar los servicios para la atención a la primera infancia en los Hogares Comunitarios de Bienestar - HCB y HCB Familia Mujer e Infancia - FAMI, de conformidad con los Manuales Operativos de las Modalidades comunitaria y familiar, el Lineamiento Técnico para la Atención a la Primera Infancia y las directrices establecidas por ICBF, en armonía con la Política de Estado para el Desarrollo Integral de la Primera Infancia de Cero a Siempre.</t>
  </si>
  <si>
    <t>DESARROLLAR E IMPLEMENTAR UN PLAN PEDAGÓGICO DIRIGIDO A LOS NIÑOS Y NIÑAS DE LOS  MUNICIPIO DE CORDOBA, PUERRES, TUQUERRES Y SAPUYES ORIENTADO A ENSEÑAR Y FORJAR VALORES COMO: LA SOLIDARIDAD, EL RESPETO, EL AMOR, LA JUSTICIA, LA RESPONSABILIDAD, EL CUIDADO DEL MEDIO AMBIENTE Y EL URBANISMO CON EL FIN DE QUE SEAN ESTUDIADOS POR LOS MENORES Y PROMUEVA UNA CONDUCTA A FIN CON EL PLAN PEDAGÓGICO, DENTRO DE SU NÚCLEO FAMILIAR</t>
  </si>
  <si>
    <t>DESARROLLAR E IMPLEMENTAR UN PLAN PEDAGÓGICO DIRIGIDO A LOS NIÑOS Y NIÑAS DE LOS  MUNICIPIO DE CORDOBA, PUERRES, FUNES, TUQUERRES Y SAPUYES ORIENTADO A ENSEÑAR Y FORJAR VALORES COMO: LA SOLIDARIDAD, EL RESPETO, EL AMOR, LA JUSTICIA, LA RESPONSABILIDAD, EL CUIDADO DEL MEDIO AMBIENTE Y EL URBANISMO CON EL FIN DE QUE SEAN ESTUDIADOS POR LOS MENORES Y PROMUEVA UNA CONDUCTA A FIN CON EL PLAN PEDAGÓGICO, DENTRO DE SU NÚCLEO FAMILIAR</t>
  </si>
  <si>
    <t>DESARROLLAR E IMPLEMENTAR UN PLAN PEDAGÓGICO DIRIGIDO A LOS NIÑOS Y NIÑAS DE LOS  MUNICIPIO DE CORDOBA, PUERRES, OSPINA, TUQUERRES Y SAPUYES ORIENTADO A ENSEÑAR Y FORJAR VALORES COMO: LA SOLIDARIDAD, EL RESPETO, EL AMOR, LA JUSTICIA, LA RESPONSABILIDAD, EL CUIDADO DEL MEDIO AMBIENTE Y EL URBANISMO CON EL FIN DE QUE SEAN ESTUDIADOS POR LOS MENORES Y PROMUEVA UNA CONDUCTA A FIN CON EL PLAN PEDAGÓGICO, DENTRO DE SU NÚCLEO FAMILIAR</t>
  </si>
  <si>
    <t>PO-201803</t>
  </si>
  <si>
    <t>52002662020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</si>
</sst>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view="pageBreakPreview" topLeftCell="A136" zoomScale="40" zoomScaleNormal="70" zoomScaleSheetLayoutView="40" zoomScalePageLayoutView="40" workbookViewId="0">
      <selection activeCell="G179" sqref="G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2653</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6" t="str">
        <f>HYPERLINK("#MI_Oferente_Singular!A114","CAPACIDAD RESIDUAL")</f>
        <v>CAPACIDAD RESIDUAL</v>
      </c>
      <c r="F8" s="177"/>
      <c r="G8" s="17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6" t="str">
        <f>HYPERLINK("#MI_Oferente_Singular!A162","TALENTO HUMANO")</f>
        <v>TALENTO HUMANO</v>
      </c>
      <c r="F9" s="177"/>
      <c r="G9" s="17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6" t="str">
        <f>HYPERLINK("#MI_Oferente_Singular!F162","INFRAESTRUCTURA")</f>
        <v>INFRAESTRUCTURA</v>
      </c>
      <c r="F10" s="177"/>
      <c r="G10" s="178"/>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2686</v>
      </c>
      <c r="D15" s="35"/>
      <c r="E15" s="35"/>
      <c r="F15" s="5"/>
      <c r="G15" s="32" t="s">
        <v>1168</v>
      </c>
      <c r="H15" s="103" t="s">
        <v>110</v>
      </c>
      <c r="I15" s="32" t="s">
        <v>2624</v>
      </c>
      <c r="J15" s="108" t="s">
        <v>2626</v>
      </c>
      <c r="L15" s="202" t="s">
        <v>8</v>
      </c>
      <c r="M15" s="202"/>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9" t="s">
        <v>2639</v>
      </c>
      <c r="I19" s="133" t="s">
        <v>11</v>
      </c>
      <c r="J19" s="134" t="s">
        <v>10</v>
      </c>
      <c r="K19" s="134" t="s">
        <v>2609</v>
      </c>
      <c r="L19" s="134" t="s">
        <v>1161</v>
      </c>
      <c r="M19" s="134" t="s">
        <v>1162</v>
      </c>
      <c r="N19" s="135" t="s">
        <v>2610</v>
      </c>
      <c r="O19" s="130"/>
      <c r="Q19" s="51"/>
      <c r="R19" s="51"/>
    </row>
    <row r="20" spans="1:23" ht="30" customHeight="1" x14ac:dyDescent="0.25">
      <c r="A20" s="9"/>
      <c r="B20" s="109">
        <v>900124612</v>
      </c>
      <c r="C20" s="5"/>
      <c r="D20" s="73"/>
      <c r="E20" s="5"/>
      <c r="F20" s="5"/>
      <c r="G20" s="5"/>
      <c r="H20" s="179"/>
      <c r="I20" s="142" t="s">
        <v>110</v>
      </c>
      <c r="J20" s="143" t="s">
        <v>816</v>
      </c>
      <c r="K20" s="144">
        <v>1212743416</v>
      </c>
      <c r="L20" s="145"/>
      <c r="M20" s="145">
        <v>44561</v>
      </c>
      <c r="N20" s="128">
        <f>+(M20-L20)/30</f>
        <v>1485.3666666666666</v>
      </c>
      <c r="O20" s="131"/>
      <c r="U20" s="127"/>
      <c r="V20" s="105">
        <f ca="1">NOW()</f>
        <v>44193.768720254629</v>
      </c>
      <c r="W20" s="105">
        <f ca="1">NOW()</f>
        <v>44193.768720254629</v>
      </c>
    </row>
    <row r="21" spans="1:23" ht="30" customHeight="1" outlineLevel="1" x14ac:dyDescent="0.25">
      <c r="A21" s="9"/>
      <c r="B21" s="71"/>
      <c r="C21" s="5"/>
      <c r="D21" s="5"/>
      <c r="E21" s="5"/>
      <c r="F21" s="5"/>
      <c r="G21" s="5"/>
      <c r="H21" s="70"/>
      <c r="I21" s="142" t="s">
        <v>110</v>
      </c>
      <c r="J21" s="143" t="s">
        <v>820</v>
      </c>
      <c r="K21" s="144"/>
      <c r="L21" s="145"/>
      <c r="M21" s="145">
        <v>44561</v>
      </c>
      <c r="N21" s="128">
        <f t="shared" ref="N21:N35" si="0">+(M21-L21)/30</f>
        <v>1485.3666666666666</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171" t="str">
        <f>VLOOKUP(B20,EAS!A2:B1439,2,0)</f>
        <v>ASOCIACIÓN PERENNE</v>
      </c>
      <c r="C38" s="171"/>
      <c r="D38" s="171"/>
      <c r="E38" s="171"/>
      <c r="F38" s="171"/>
      <c r="G38" s="5"/>
      <c r="H38" s="125"/>
      <c r="I38" s="183" t="s">
        <v>7</v>
      </c>
      <c r="J38" s="183"/>
      <c r="K38" s="183"/>
      <c r="L38" s="183"/>
      <c r="M38" s="183"/>
      <c r="N38" s="183"/>
      <c r="O38" s="126"/>
    </row>
    <row r="39" spans="1:16" ht="42.95" customHeight="1" thickBot="1" x14ac:dyDescent="0.3">
      <c r="A39" s="10"/>
      <c r="B39" s="11"/>
      <c r="C39" s="11"/>
      <c r="D39" s="11"/>
      <c r="E39" s="11"/>
      <c r="F39" s="11"/>
      <c r="G39" s="11"/>
      <c r="H39" s="10"/>
      <c r="I39" s="215" t="s">
        <v>2676</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2654</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2677</v>
      </c>
      <c r="C48" s="117" t="s">
        <v>32</v>
      </c>
      <c r="D48" s="114" t="s">
        <v>2678</v>
      </c>
      <c r="E48" s="138">
        <v>42044</v>
      </c>
      <c r="F48" s="138">
        <v>42580</v>
      </c>
      <c r="G48" s="153">
        <f>IF(AND(E48&lt;&gt;"",F48&lt;&gt;""),((F48-E48)/30),"")</f>
        <v>17.866666666666667</v>
      </c>
      <c r="H48" s="112" t="s">
        <v>2688</v>
      </c>
      <c r="I48" s="114" t="s">
        <v>110</v>
      </c>
      <c r="J48" s="114" t="s">
        <v>220</v>
      </c>
      <c r="K48" s="116">
        <v>11200000</v>
      </c>
      <c r="L48" s="110" t="s">
        <v>1148</v>
      </c>
      <c r="M48" s="111">
        <v>1</v>
      </c>
      <c r="N48" s="110" t="s">
        <v>27</v>
      </c>
      <c r="O48" s="110" t="s">
        <v>1148</v>
      </c>
      <c r="P48" s="78"/>
    </row>
    <row r="49" spans="1:16" s="6" customFormat="1" ht="24.75" customHeight="1" x14ac:dyDescent="0.25">
      <c r="A49" s="136">
        <v>2</v>
      </c>
      <c r="B49" s="115" t="s">
        <v>2677</v>
      </c>
      <c r="C49" s="117" t="s">
        <v>32</v>
      </c>
      <c r="D49" s="114" t="s">
        <v>2678</v>
      </c>
      <c r="E49" s="138">
        <v>42044</v>
      </c>
      <c r="F49" s="138">
        <v>42580</v>
      </c>
      <c r="G49" s="153">
        <f t="shared" ref="G49:G50" si="2">IF(AND(E49&lt;&gt;"",F49&lt;&gt;""),((F49-E49)/30),"")</f>
        <v>17.866666666666667</v>
      </c>
      <c r="H49" s="112" t="s">
        <v>2688</v>
      </c>
      <c r="I49" s="114" t="s">
        <v>110</v>
      </c>
      <c r="J49" s="114" t="s">
        <v>820</v>
      </c>
      <c r="K49" s="116">
        <v>11200000</v>
      </c>
      <c r="L49" s="110" t="s">
        <v>1148</v>
      </c>
      <c r="M49" s="111">
        <v>1</v>
      </c>
      <c r="N49" s="117" t="s">
        <v>27</v>
      </c>
      <c r="O49" s="110" t="s">
        <v>1148</v>
      </c>
      <c r="P49" s="78"/>
    </row>
    <row r="50" spans="1:16" s="6" customFormat="1" ht="24.75" customHeight="1" x14ac:dyDescent="0.25">
      <c r="A50" s="136">
        <v>3</v>
      </c>
      <c r="B50" s="115" t="s">
        <v>2677</v>
      </c>
      <c r="C50" s="117" t="s">
        <v>32</v>
      </c>
      <c r="D50" s="114" t="s">
        <v>2678</v>
      </c>
      <c r="E50" s="138">
        <v>42044</v>
      </c>
      <c r="F50" s="138">
        <v>42580</v>
      </c>
      <c r="G50" s="153">
        <f t="shared" si="2"/>
        <v>17.866666666666667</v>
      </c>
      <c r="H50" s="112" t="s">
        <v>2688</v>
      </c>
      <c r="I50" s="114" t="s">
        <v>110</v>
      </c>
      <c r="J50" s="114" t="s">
        <v>808</v>
      </c>
      <c r="K50" s="116">
        <v>11200000</v>
      </c>
      <c r="L50" s="110" t="s">
        <v>1148</v>
      </c>
      <c r="M50" s="111">
        <v>1</v>
      </c>
      <c r="N50" s="117" t="s">
        <v>27</v>
      </c>
      <c r="O50" s="110" t="s">
        <v>1148</v>
      </c>
      <c r="P50" s="78"/>
    </row>
    <row r="51" spans="1:16" s="6" customFormat="1" ht="24.75" customHeight="1" outlineLevel="1" x14ac:dyDescent="0.25">
      <c r="A51" s="136">
        <v>4</v>
      </c>
      <c r="B51" s="115" t="s">
        <v>2677</v>
      </c>
      <c r="C51" s="117" t="s">
        <v>32</v>
      </c>
      <c r="D51" s="114" t="s">
        <v>2678</v>
      </c>
      <c r="E51" s="138">
        <v>42044</v>
      </c>
      <c r="F51" s="138">
        <v>42580</v>
      </c>
      <c r="G51" s="153">
        <f t="shared" ref="G51:G107" si="3">IF(AND(E51&lt;&gt;"",F51&lt;&gt;""),((F51-E51)/30),"")</f>
        <v>17.866666666666667</v>
      </c>
      <c r="H51" s="112" t="s">
        <v>2688</v>
      </c>
      <c r="I51" s="114" t="s">
        <v>110</v>
      </c>
      <c r="J51" s="114" t="s">
        <v>816</v>
      </c>
      <c r="K51" s="116">
        <v>11200000</v>
      </c>
      <c r="L51" s="110" t="s">
        <v>1148</v>
      </c>
      <c r="M51" s="111">
        <v>1</v>
      </c>
      <c r="N51" s="117" t="s">
        <v>27</v>
      </c>
      <c r="O51" s="110" t="s">
        <v>1148</v>
      </c>
      <c r="P51" s="78"/>
    </row>
    <row r="52" spans="1:16" s="7" customFormat="1" ht="24.75" customHeight="1" outlineLevel="1" x14ac:dyDescent="0.25">
      <c r="A52" s="137">
        <v>5</v>
      </c>
      <c r="B52" s="115" t="s">
        <v>2679</v>
      </c>
      <c r="C52" s="117" t="s">
        <v>32</v>
      </c>
      <c r="D52" s="114" t="s">
        <v>2681</v>
      </c>
      <c r="E52" s="138">
        <v>42584</v>
      </c>
      <c r="F52" s="138">
        <v>43143</v>
      </c>
      <c r="G52" s="153">
        <f t="shared" si="3"/>
        <v>18.633333333333333</v>
      </c>
      <c r="H52" s="112" t="s">
        <v>2689</v>
      </c>
      <c r="I52" s="114" t="s">
        <v>110</v>
      </c>
      <c r="J52" s="114" t="s">
        <v>220</v>
      </c>
      <c r="K52" s="116">
        <v>13000000</v>
      </c>
      <c r="L52" s="110" t="s">
        <v>1148</v>
      </c>
      <c r="M52" s="111">
        <v>1</v>
      </c>
      <c r="N52" s="117" t="s">
        <v>27</v>
      </c>
      <c r="O52" s="110" t="s">
        <v>1148</v>
      </c>
      <c r="P52" s="79"/>
    </row>
    <row r="53" spans="1:16" s="7" customFormat="1" ht="24.75" customHeight="1" outlineLevel="1" x14ac:dyDescent="0.25">
      <c r="A53" s="137">
        <v>6</v>
      </c>
      <c r="B53" s="115" t="s">
        <v>2679</v>
      </c>
      <c r="C53" s="117" t="s">
        <v>32</v>
      </c>
      <c r="D53" s="114" t="s">
        <v>2681</v>
      </c>
      <c r="E53" s="138">
        <v>42584</v>
      </c>
      <c r="F53" s="138">
        <v>43143</v>
      </c>
      <c r="G53" s="153">
        <f t="shared" si="3"/>
        <v>18.633333333333333</v>
      </c>
      <c r="H53" s="112" t="s">
        <v>2689</v>
      </c>
      <c r="I53" s="114" t="s">
        <v>110</v>
      </c>
      <c r="J53" s="114" t="s">
        <v>820</v>
      </c>
      <c r="K53" s="116">
        <v>13000000</v>
      </c>
      <c r="L53" s="117" t="s">
        <v>1148</v>
      </c>
      <c r="M53" s="111">
        <v>1</v>
      </c>
      <c r="N53" s="117" t="s">
        <v>27</v>
      </c>
      <c r="O53" s="117" t="s">
        <v>1148</v>
      </c>
      <c r="P53" s="79"/>
    </row>
    <row r="54" spans="1:16" s="7" customFormat="1" ht="24.75" customHeight="1" outlineLevel="1" x14ac:dyDescent="0.25">
      <c r="A54" s="137">
        <v>7</v>
      </c>
      <c r="B54" s="115" t="s">
        <v>2679</v>
      </c>
      <c r="C54" s="117" t="s">
        <v>32</v>
      </c>
      <c r="D54" s="114" t="s">
        <v>2681</v>
      </c>
      <c r="E54" s="138">
        <v>42584</v>
      </c>
      <c r="F54" s="138">
        <v>43143</v>
      </c>
      <c r="G54" s="153">
        <f t="shared" si="3"/>
        <v>18.633333333333333</v>
      </c>
      <c r="H54" s="112" t="s">
        <v>2689</v>
      </c>
      <c r="I54" s="114" t="s">
        <v>110</v>
      </c>
      <c r="J54" s="114" t="s">
        <v>808</v>
      </c>
      <c r="K54" s="116">
        <v>13000000</v>
      </c>
      <c r="L54" s="117" t="s">
        <v>1148</v>
      </c>
      <c r="M54" s="111">
        <v>1</v>
      </c>
      <c r="N54" s="117" t="s">
        <v>27</v>
      </c>
      <c r="O54" s="117" t="s">
        <v>1148</v>
      </c>
      <c r="P54" s="79"/>
    </row>
    <row r="55" spans="1:16" s="7" customFormat="1" ht="24.75" customHeight="1" outlineLevel="1" x14ac:dyDescent="0.25">
      <c r="A55" s="137">
        <v>8</v>
      </c>
      <c r="B55" s="115" t="s">
        <v>2679</v>
      </c>
      <c r="C55" s="117" t="s">
        <v>32</v>
      </c>
      <c r="D55" s="114" t="s">
        <v>2681</v>
      </c>
      <c r="E55" s="138">
        <v>42584</v>
      </c>
      <c r="F55" s="138">
        <v>43143</v>
      </c>
      <c r="G55" s="153">
        <f t="shared" si="3"/>
        <v>18.633333333333333</v>
      </c>
      <c r="H55" s="112" t="s">
        <v>2689</v>
      </c>
      <c r="I55" s="114" t="s">
        <v>110</v>
      </c>
      <c r="J55" s="114" t="s">
        <v>816</v>
      </c>
      <c r="K55" s="116">
        <v>13000000</v>
      </c>
      <c r="L55" s="117" t="s">
        <v>1148</v>
      </c>
      <c r="M55" s="111">
        <v>1</v>
      </c>
      <c r="N55" s="117" t="s">
        <v>27</v>
      </c>
      <c r="O55" s="117" t="s">
        <v>1148</v>
      </c>
      <c r="P55" s="79"/>
    </row>
    <row r="56" spans="1:16" s="7" customFormat="1" ht="24.75" customHeight="1" outlineLevel="1" x14ac:dyDescent="0.25">
      <c r="A56" s="137">
        <v>9</v>
      </c>
      <c r="B56" s="115" t="s">
        <v>2679</v>
      </c>
      <c r="C56" s="117" t="s">
        <v>32</v>
      </c>
      <c r="D56" s="114" t="s">
        <v>2681</v>
      </c>
      <c r="E56" s="138">
        <v>42584</v>
      </c>
      <c r="F56" s="138">
        <v>43143</v>
      </c>
      <c r="G56" s="153">
        <f t="shared" si="3"/>
        <v>18.633333333333333</v>
      </c>
      <c r="H56" s="112" t="s">
        <v>2689</v>
      </c>
      <c r="I56" s="114" t="s">
        <v>110</v>
      </c>
      <c r="J56" s="114" t="s">
        <v>786</v>
      </c>
      <c r="K56" s="116">
        <v>13000000</v>
      </c>
      <c r="L56" s="117" t="s">
        <v>1148</v>
      </c>
      <c r="M56" s="111">
        <v>1</v>
      </c>
      <c r="N56" s="117" t="s">
        <v>27</v>
      </c>
      <c r="O56" s="117" t="s">
        <v>1148</v>
      </c>
      <c r="P56" s="79"/>
    </row>
    <row r="57" spans="1:16" s="7" customFormat="1" ht="24.75" customHeight="1" outlineLevel="1" x14ac:dyDescent="0.25">
      <c r="A57" s="137">
        <v>10</v>
      </c>
      <c r="B57" s="115" t="s">
        <v>2680</v>
      </c>
      <c r="C57" s="117" t="s">
        <v>32</v>
      </c>
      <c r="D57" s="114" t="s">
        <v>2691</v>
      </c>
      <c r="E57" s="138">
        <v>43164</v>
      </c>
      <c r="F57" s="138">
        <v>43591</v>
      </c>
      <c r="G57" s="153">
        <f t="shared" si="3"/>
        <v>14.233333333333333</v>
      </c>
      <c r="H57" s="112" t="s">
        <v>2690</v>
      </c>
      <c r="I57" s="114" t="s">
        <v>110</v>
      </c>
      <c r="J57" s="114" t="s">
        <v>220</v>
      </c>
      <c r="K57" s="116">
        <v>12200000</v>
      </c>
      <c r="L57" s="117" t="s">
        <v>1148</v>
      </c>
      <c r="M57" s="111">
        <v>1</v>
      </c>
      <c r="N57" s="117" t="s">
        <v>27</v>
      </c>
      <c r="O57" s="117" t="s">
        <v>1148</v>
      </c>
      <c r="P57" s="79"/>
    </row>
    <row r="58" spans="1:16" s="7" customFormat="1" ht="24.75" customHeight="1" outlineLevel="1" x14ac:dyDescent="0.25">
      <c r="A58" s="137">
        <v>11</v>
      </c>
      <c r="B58" s="115" t="s">
        <v>2680</v>
      </c>
      <c r="C58" s="117" t="s">
        <v>32</v>
      </c>
      <c r="D58" s="114" t="s">
        <v>2691</v>
      </c>
      <c r="E58" s="138">
        <v>43164</v>
      </c>
      <c r="F58" s="138">
        <v>43591</v>
      </c>
      <c r="G58" s="153">
        <f t="shared" si="3"/>
        <v>14.233333333333333</v>
      </c>
      <c r="H58" s="112" t="s">
        <v>2690</v>
      </c>
      <c r="I58" s="114" t="s">
        <v>110</v>
      </c>
      <c r="J58" s="114" t="s">
        <v>820</v>
      </c>
      <c r="K58" s="116">
        <v>12200000</v>
      </c>
      <c r="L58" s="117" t="s">
        <v>1148</v>
      </c>
      <c r="M58" s="111">
        <v>1</v>
      </c>
      <c r="N58" s="117" t="s">
        <v>27</v>
      </c>
      <c r="O58" s="117" t="s">
        <v>1148</v>
      </c>
      <c r="P58" s="79"/>
    </row>
    <row r="59" spans="1:16" s="7" customFormat="1" ht="24.75" customHeight="1" outlineLevel="1" x14ac:dyDescent="0.25">
      <c r="A59" s="137">
        <v>12</v>
      </c>
      <c r="B59" s="115" t="s">
        <v>2680</v>
      </c>
      <c r="C59" s="117" t="s">
        <v>32</v>
      </c>
      <c r="D59" s="114" t="s">
        <v>2691</v>
      </c>
      <c r="E59" s="138">
        <v>43164</v>
      </c>
      <c r="F59" s="138">
        <v>43591</v>
      </c>
      <c r="G59" s="153">
        <f t="shared" si="3"/>
        <v>14.233333333333333</v>
      </c>
      <c r="H59" s="112" t="s">
        <v>2690</v>
      </c>
      <c r="I59" s="114" t="s">
        <v>110</v>
      </c>
      <c r="J59" s="114" t="s">
        <v>808</v>
      </c>
      <c r="K59" s="116">
        <v>12200000</v>
      </c>
      <c r="L59" s="65" t="s">
        <v>1148</v>
      </c>
      <c r="M59" s="67">
        <v>1</v>
      </c>
      <c r="N59" s="65" t="s">
        <v>27</v>
      </c>
      <c r="O59" s="65" t="s">
        <v>1148</v>
      </c>
      <c r="P59" s="79"/>
    </row>
    <row r="60" spans="1:16" s="7" customFormat="1" ht="24.75" customHeight="1" outlineLevel="1" x14ac:dyDescent="0.25">
      <c r="A60" s="137">
        <v>13</v>
      </c>
      <c r="B60" s="115" t="s">
        <v>2680</v>
      </c>
      <c r="C60" s="117" t="s">
        <v>32</v>
      </c>
      <c r="D60" s="114" t="s">
        <v>2691</v>
      </c>
      <c r="E60" s="138">
        <v>43164</v>
      </c>
      <c r="F60" s="138">
        <v>43591</v>
      </c>
      <c r="G60" s="153">
        <f t="shared" si="3"/>
        <v>14.233333333333333</v>
      </c>
      <c r="H60" s="112" t="s">
        <v>2690</v>
      </c>
      <c r="I60" s="114" t="s">
        <v>110</v>
      </c>
      <c r="J60" s="114" t="s">
        <v>816</v>
      </c>
      <c r="K60" s="116">
        <v>12200000</v>
      </c>
      <c r="L60" s="65" t="s">
        <v>1148</v>
      </c>
      <c r="M60" s="67">
        <v>1</v>
      </c>
      <c r="N60" s="65" t="s">
        <v>27</v>
      </c>
      <c r="O60" s="65" t="s">
        <v>1148</v>
      </c>
      <c r="P60" s="79"/>
    </row>
    <row r="61" spans="1:16" s="7" customFormat="1" ht="24.75" customHeight="1" outlineLevel="1" x14ac:dyDescent="0.25">
      <c r="A61" s="137">
        <v>14</v>
      </c>
      <c r="B61" s="115" t="s">
        <v>2680</v>
      </c>
      <c r="C61" s="117" t="s">
        <v>32</v>
      </c>
      <c r="D61" s="114" t="s">
        <v>2691</v>
      </c>
      <c r="E61" s="138">
        <v>43164</v>
      </c>
      <c r="F61" s="138">
        <v>43591</v>
      </c>
      <c r="G61" s="153">
        <f t="shared" si="3"/>
        <v>14.233333333333333</v>
      </c>
      <c r="H61" s="112" t="s">
        <v>2690</v>
      </c>
      <c r="I61" s="114" t="s">
        <v>110</v>
      </c>
      <c r="J61" s="114" t="s">
        <v>803</v>
      </c>
      <c r="K61" s="116">
        <v>12200000</v>
      </c>
      <c r="L61" s="65" t="s">
        <v>1148</v>
      </c>
      <c r="M61" s="67">
        <v>1</v>
      </c>
      <c r="N61" s="65" t="s">
        <v>27</v>
      </c>
      <c r="O61" s="65" t="s">
        <v>1148</v>
      </c>
      <c r="P61" s="79"/>
    </row>
    <row r="62" spans="1:16" s="7" customFormat="1" ht="24.75" customHeight="1" outlineLevel="1" x14ac:dyDescent="0.25">
      <c r="A62" s="137">
        <v>15</v>
      </c>
      <c r="B62" s="115" t="s">
        <v>2664</v>
      </c>
      <c r="C62" s="117" t="s">
        <v>31</v>
      </c>
      <c r="D62" s="114" t="s">
        <v>2692</v>
      </c>
      <c r="E62" s="138">
        <v>43922</v>
      </c>
      <c r="F62" s="138">
        <v>44165</v>
      </c>
      <c r="G62" s="153">
        <f t="shared" si="3"/>
        <v>8.1</v>
      </c>
      <c r="H62" s="115" t="s">
        <v>2687</v>
      </c>
      <c r="I62" s="114" t="s">
        <v>110</v>
      </c>
      <c r="J62" s="114" t="s">
        <v>588</v>
      </c>
      <c r="K62" s="116">
        <v>1229388128</v>
      </c>
      <c r="L62" s="117" t="s">
        <v>1148</v>
      </c>
      <c r="M62" s="111">
        <v>1</v>
      </c>
      <c r="N62" s="117" t="s">
        <v>27</v>
      </c>
      <c r="O62" s="117" t="s">
        <v>1148</v>
      </c>
      <c r="P62" s="79"/>
    </row>
    <row r="63" spans="1:16" s="7" customFormat="1" ht="24.75" customHeight="1" outlineLevel="1" x14ac:dyDescent="0.25">
      <c r="A63" s="137">
        <v>16</v>
      </c>
      <c r="B63" s="115" t="s">
        <v>2664</v>
      </c>
      <c r="C63" s="117" t="s">
        <v>31</v>
      </c>
      <c r="D63" s="114" t="s">
        <v>2692</v>
      </c>
      <c r="E63" s="138">
        <v>43922</v>
      </c>
      <c r="F63" s="138">
        <v>44165</v>
      </c>
      <c r="G63" s="153">
        <f t="shared" si="3"/>
        <v>8.1</v>
      </c>
      <c r="H63" s="115" t="s">
        <v>2687</v>
      </c>
      <c r="I63" s="114" t="s">
        <v>110</v>
      </c>
      <c r="J63" s="114" t="s">
        <v>820</v>
      </c>
      <c r="K63" s="116">
        <v>1229388128</v>
      </c>
      <c r="L63" s="117" t="s">
        <v>1148</v>
      </c>
      <c r="M63" s="111">
        <v>1</v>
      </c>
      <c r="N63" s="117" t="s">
        <v>27</v>
      </c>
      <c r="O63" s="117" t="s">
        <v>1148</v>
      </c>
      <c r="P63" s="79"/>
    </row>
    <row r="64" spans="1:16" s="7" customFormat="1" ht="24.75" customHeight="1" outlineLevel="1" x14ac:dyDescent="0.25">
      <c r="A64" s="137">
        <v>17</v>
      </c>
      <c r="B64" s="115"/>
      <c r="C64" s="117"/>
      <c r="D64" s="114"/>
      <c r="E64" s="138"/>
      <c r="F64" s="138"/>
      <c r="G64" s="153" t="str">
        <f t="shared" si="3"/>
        <v/>
      </c>
      <c r="H64" s="115"/>
      <c r="I64" s="114"/>
      <c r="J64" s="114"/>
      <c r="K64" s="116"/>
      <c r="L64" s="117"/>
      <c r="M64" s="111"/>
      <c r="N64" s="117"/>
      <c r="O64" s="117"/>
      <c r="P64" s="79"/>
    </row>
    <row r="65" spans="1:16" s="7" customFormat="1" ht="24.75" customHeight="1" outlineLevel="1" x14ac:dyDescent="0.25">
      <c r="A65" s="137">
        <v>18</v>
      </c>
      <c r="B65" s="115"/>
      <c r="C65" s="117"/>
      <c r="D65" s="114"/>
      <c r="E65" s="138"/>
      <c r="F65" s="138"/>
      <c r="G65" s="153" t="str">
        <f t="shared" si="3"/>
        <v/>
      </c>
      <c r="H65" s="115"/>
      <c r="I65" s="114"/>
      <c r="J65" s="114"/>
      <c r="K65" s="116"/>
      <c r="L65" s="117"/>
      <c r="M65" s="111"/>
      <c r="N65" s="117"/>
      <c r="O65" s="117"/>
      <c r="P65" s="79"/>
    </row>
    <row r="66" spans="1:16" s="7" customFormat="1" ht="24.75" customHeight="1" outlineLevel="1" x14ac:dyDescent="0.25">
      <c r="A66" s="137">
        <v>19</v>
      </c>
      <c r="B66" s="115"/>
      <c r="C66" s="117"/>
      <c r="D66" s="114"/>
      <c r="E66" s="138"/>
      <c r="F66" s="138"/>
      <c r="G66" s="153" t="str">
        <f t="shared" si="3"/>
        <v/>
      </c>
      <c r="H66" s="115"/>
      <c r="I66" s="114"/>
      <c r="J66" s="114"/>
      <c r="K66" s="116"/>
      <c r="L66" s="117"/>
      <c r="M66" s="111"/>
      <c r="N66" s="117"/>
      <c r="O66" s="117"/>
      <c r="P66" s="79"/>
    </row>
    <row r="67" spans="1:16" s="7" customFormat="1" ht="24.75" customHeight="1" outlineLevel="1" x14ac:dyDescent="0.25">
      <c r="A67" s="137">
        <v>20</v>
      </c>
      <c r="B67" s="115"/>
      <c r="C67" s="117"/>
      <c r="D67" s="114"/>
      <c r="E67" s="138"/>
      <c r="F67" s="138"/>
      <c r="G67" s="153" t="str">
        <f t="shared" si="3"/>
        <v/>
      </c>
      <c r="H67" s="115"/>
      <c r="I67" s="114"/>
      <c r="J67" s="114"/>
      <c r="K67" s="116"/>
      <c r="L67" s="117"/>
      <c r="M67" s="111"/>
      <c r="N67" s="117"/>
      <c r="O67" s="117"/>
      <c r="P67" s="79"/>
    </row>
    <row r="68" spans="1:16" s="7" customFormat="1" ht="24.75" customHeight="1" outlineLevel="1" x14ac:dyDescent="0.25">
      <c r="A68" s="137">
        <v>21</v>
      </c>
      <c r="B68" s="115"/>
      <c r="C68" s="117"/>
      <c r="D68" s="114"/>
      <c r="E68" s="138"/>
      <c r="F68" s="138"/>
      <c r="G68" s="153" t="str">
        <f t="shared" si="3"/>
        <v/>
      </c>
      <c r="H68" s="115"/>
      <c r="I68" s="114"/>
      <c r="J68" s="114"/>
      <c r="K68" s="116"/>
      <c r="L68" s="117"/>
      <c r="M68" s="111"/>
      <c r="N68" s="117"/>
      <c r="O68" s="117"/>
      <c r="P68" s="79"/>
    </row>
    <row r="69" spans="1:16" s="7" customFormat="1" ht="24.75" customHeight="1" outlineLevel="1" x14ac:dyDescent="0.25">
      <c r="A69" s="137">
        <v>22</v>
      </c>
      <c r="B69" s="115"/>
      <c r="C69" s="117"/>
      <c r="D69" s="114"/>
      <c r="E69" s="138"/>
      <c r="F69" s="138"/>
      <c r="G69" s="153" t="str">
        <f t="shared" si="3"/>
        <v/>
      </c>
      <c r="H69" s="115"/>
      <c r="I69" s="114"/>
      <c r="J69" s="114"/>
      <c r="K69" s="116"/>
      <c r="L69" s="117"/>
      <c r="M69" s="111"/>
      <c r="N69" s="117"/>
      <c r="O69" s="117"/>
      <c r="P69" s="79"/>
    </row>
    <row r="70" spans="1:16" s="7" customFormat="1" ht="24.75" customHeight="1" outlineLevel="1" x14ac:dyDescent="0.25">
      <c r="A70" s="137">
        <v>23</v>
      </c>
      <c r="B70" s="115"/>
      <c r="C70" s="117"/>
      <c r="D70" s="114"/>
      <c r="E70" s="138"/>
      <c r="F70" s="138"/>
      <c r="G70" s="153" t="str">
        <f t="shared" si="3"/>
        <v/>
      </c>
      <c r="H70" s="115"/>
      <c r="I70" s="114"/>
      <c r="J70" s="114"/>
      <c r="K70" s="116"/>
      <c r="L70" s="117"/>
      <c r="M70" s="111"/>
      <c r="N70" s="117"/>
      <c r="O70" s="117"/>
      <c r="P70" s="79"/>
    </row>
    <row r="71" spans="1:16" s="7" customFormat="1" ht="24.75" customHeight="1" outlineLevel="1" x14ac:dyDescent="0.25">
      <c r="A71" s="137">
        <v>24</v>
      </c>
      <c r="B71" s="115"/>
      <c r="C71" s="117"/>
      <c r="D71" s="114"/>
      <c r="E71" s="138"/>
      <c r="F71" s="138"/>
      <c r="G71" s="153" t="str">
        <f t="shared" si="3"/>
        <v/>
      </c>
      <c r="H71" s="115"/>
      <c r="I71" s="114"/>
      <c r="J71" s="114"/>
      <c r="K71" s="116"/>
      <c r="L71" s="117"/>
      <c r="M71" s="111"/>
      <c r="N71" s="117"/>
      <c r="O71" s="117"/>
      <c r="P71" s="79"/>
    </row>
    <row r="72" spans="1:16" s="7" customFormat="1" ht="24.75" customHeight="1" outlineLevel="1" x14ac:dyDescent="0.25">
      <c r="A72" s="137">
        <v>25</v>
      </c>
      <c r="B72" s="115"/>
      <c r="C72" s="117"/>
      <c r="D72" s="114"/>
      <c r="E72" s="138"/>
      <c r="F72" s="138"/>
      <c r="G72" s="153" t="str">
        <f t="shared" si="3"/>
        <v/>
      </c>
      <c r="H72" s="115"/>
      <c r="I72" s="114"/>
      <c r="J72" s="114"/>
      <c r="K72" s="116"/>
      <c r="L72" s="117"/>
      <c r="M72" s="111"/>
      <c r="N72" s="117"/>
      <c r="O72" s="117"/>
      <c r="P72" s="79"/>
    </row>
    <row r="73" spans="1:16" s="7" customFormat="1" ht="24.75" customHeight="1" outlineLevel="1" x14ac:dyDescent="0.25">
      <c r="A73" s="137">
        <v>26</v>
      </c>
      <c r="B73" s="115"/>
      <c r="C73" s="117"/>
      <c r="D73" s="114"/>
      <c r="E73" s="138"/>
      <c r="F73" s="138"/>
      <c r="G73" s="153" t="str">
        <f t="shared" si="3"/>
        <v/>
      </c>
      <c r="H73" s="115"/>
      <c r="I73" s="114"/>
      <c r="J73" s="114"/>
      <c r="K73" s="116"/>
      <c r="L73" s="117"/>
      <c r="M73" s="111"/>
      <c r="N73" s="117"/>
      <c r="O73" s="117"/>
      <c r="P73" s="79"/>
    </row>
    <row r="74" spans="1:16" s="7" customFormat="1" ht="24.75" customHeight="1" outlineLevel="1" x14ac:dyDescent="0.25">
      <c r="A74" s="137">
        <v>27</v>
      </c>
      <c r="B74" s="115"/>
      <c r="C74" s="117"/>
      <c r="D74" s="114"/>
      <c r="E74" s="138"/>
      <c r="F74" s="138"/>
      <c r="G74" s="153" t="str">
        <f t="shared" si="3"/>
        <v/>
      </c>
      <c r="H74" s="115"/>
      <c r="I74" s="114"/>
      <c r="J74" s="114"/>
      <c r="K74" s="116"/>
      <c r="L74" s="117"/>
      <c r="M74" s="111"/>
      <c r="N74" s="117"/>
      <c r="O74" s="117"/>
      <c r="P74" s="79"/>
    </row>
    <row r="75" spans="1:16" s="7" customFormat="1" ht="24.75" customHeight="1" outlineLevel="1" x14ac:dyDescent="0.25">
      <c r="A75" s="137">
        <v>28</v>
      </c>
      <c r="B75" s="64"/>
      <c r="C75" s="65"/>
      <c r="D75" s="63"/>
      <c r="E75" s="138"/>
      <c r="F75" s="138"/>
      <c r="G75" s="153" t="str">
        <f t="shared" si="3"/>
        <v/>
      </c>
      <c r="H75" s="64"/>
      <c r="I75" s="114"/>
      <c r="J75" s="114"/>
      <c r="K75" s="66"/>
      <c r="L75" s="117"/>
      <c r="M75" s="111"/>
      <c r="N75" s="117"/>
      <c r="O75" s="117"/>
      <c r="P75" s="79"/>
    </row>
    <row r="76" spans="1:16" s="7" customFormat="1" ht="24.75" customHeight="1" outlineLevel="1" x14ac:dyDescent="0.25">
      <c r="A76" s="137">
        <v>29</v>
      </c>
      <c r="B76" s="115"/>
      <c r="C76" s="117"/>
      <c r="D76" s="114"/>
      <c r="E76" s="138"/>
      <c r="F76" s="138"/>
      <c r="G76" s="153" t="str">
        <f t="shared" si="3"/>
        <v/>
      </c>
      <c r="H76" s="115"/>
      <c r="I76" s="114"/>
      <c r="J76" s="114"/>
      <c r="K76" s="116"/>
      <c r="L76" s="117"/>
      <c r="M76" s="111"/>
      <c r="N76" s="117"/>
      <c r="O76" s="117"/>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117"/>
      <c r="M79" s="111"/>
      <c r="N79" s="117"/>
      <c r="O79" s="117"/>
      <c r="P79" s="79"/>
    </row>
    <row r="80" spans="1:16" s="7" customFormat="1" ht="24.75" customHeight="1" outlineLevel="1" x14ac:dyDescent="0.25">
      <c r="A80" s="137">
        <v>33</v>
      </c>
      <c r="B80" s="115"/>
      <c r="C80" s="117"/>
      <c r="D80" s="114"/>
      <c r="E80" s="138"/>
      <c r="F80" s="138"/>
      <c r="G80" s="153" t="str">
        <f t="shared" si="3"/>
        <v/>
      </c>
      <c r="H80" s="115"/>
      <c r="I80" s="114"/>
      <c r="J80" s="63"/>
      <c r="K80" s="116"/>
      <c r="L80" s="117"/>
      <c r="M80" s="111"/>
      <c r="N80" s="117"/>
      <c r="O80" s="117"/>
      <c r="P80" s="79"/>
    </row>
    <row r="81" spans="1:16" s="7" customFormat="1" ht="24.75" customHeight="1" outlineLevel="1" x14ac:dyDescent="0.25">
      <c r="A81" s="137">
        <v>34</v>
      </c>
      <c r="B81" s="115"/>
      <c r="C81" s="117"/>
      <c r="D81" s="114"/>
      <c r="E81" s="138"/>
      <c r="F81" s="138"/>
      <c r="G81" s="153" t="str">
        <f t="shared" si="3"/>
        <v/>
      </c>
      <c r="H81" s="115"/>
      <c r="I81" s="114"/>
      <c r="J81" s="63"/>
      <c r="K81" s="116"/>
      <c r="L81" s="117"/>
      <c r="M81" s="111"/>
      <c r="N81" s="117"/>
      <c r="O81" s="117"/>
      <c r="P81" s="79"/>
    </row>
    <row r="82" spans="1:16" s="7" customFormat="1" ht="24.75" customHeight="1" outlineLevel="1" x14ac:dyDescent="0.25">
      <c r="A82" s="137">
        <v>35</v>
      </c>
      <c r="B82" s="115"/>
      <c r="C82" s="117"/>
      <c r="D82" s="114"/>
      <c r="E82" s="138"/>
      <c r="F82" s="138"/>
      <c r="G82" s="153" t="str">
        <f t="shared" si="3"/>
        <v/>
      </c>
      <c r="H82" s="115"/>
      <c r="I82" s="114"/>
      <c r="J82" s="63"/>
      <c r="K82" s="116"/>
      <c r="L82" s="117"/>
      <c r="M82" s="111"/>
      <c r="N82" s="117"/>
      <c r="O82" s="117"/>
      <c r="P82" s="79"/>
    </row>
    <row r="83" spans="1:16" s="7" customFormat="1" ht="24.75" customHeight="1" outlineLevel="1" x14ac:dyDescent="0.25">
      <c r="A83" s="137">
        <v>36</v>
      </c>
      <c r="B83" s="115"/>
      <c r="C83" s="117"/>
      <c r="D83" s="114"/>
      <c r="E83" s="138"/>
      <c r="F83" s="138"/>
      <c r="G83" s="153" t="str">
        <f t="shared" si="3"/>
        <v/>
      </c>
      <c r="H83" s="115"/>
      <c r="I83" s="114"/>
      <c r="J83" s="63"/>
      <c r="K83" s="116"/>
      <c r="L83" s="117"/>
      <c r="M83" s="111"/>
      <c r="N83" s="117"/>
      <c r="O83" s="117"/>
      <c r="P83" s="79"/>
    </row>
    <row r="84" spans="1:16" s="7" customFormat="1" ht="24.75" customHeight="1" outlineLevel="1" x14ac:dyDescent="0.25">
      <c r="A84" s="137">
        <v>37</v>
      </c>
      <c r="B84" s="115"/>
      <c r="C84" s="117"/>
      <c r="D84" s="114"/>
      <c r="E84" s="138"/>
      <c r="F84" s="138"/>
      <c r="G84" s="153" t="str">
        <f t="shared" si="3"/>
        <v/>
      </c>
      <c r="H84" s="115"/>
      <c r="I84" s="114"/>
      <c r="J84" s="63"/>
      <c r="K84" s="116"/>
      <c r="L84" s="117"/>
      <c r="M84" s="111"/>
      <c r="N84" s="117"/>
      <c r="O84" s="117"/>
      <c r="P84" s="79"/>
    </row>
    <row r="85" spans="1:16" s="7" customFormat="1" ht="24.75" customHeight="1" outlineLevel="1" x14ac:dyDescent="0.25">
      <c r="A85" s="137">
        <v>38</v>
      </c>
      <c r="B85" s="115"/>
      <c r="C85" s="117"/>
      <c r="D85" s="114"/>
      <c r="E85" s="138"/>
      <c r="F85" s="138"/>
      <c r="G85" s="153" t="str">
        <f t="shared" si="3"/>
        <v/>
      </c>
      <c r="H85" s="115"/>
      <c r="I85" s="114"/>
      <c r="J85" s="63"/>
      <c r="K85" s="116"/>
      <c r="L85" s="117"/>
      <c r="M85" s="111"/>
      <c r="N85" s="117"/>
      <c r="O85" s="117"/>
      <c r="P85" s="79"/>
    </row>
    <row r="86" spans="1:16" s="7" customFormat="1" ht="24.75" customHeight="1" outlineLevel="1" x14ac:dyDescent="0.25">
      <c r="A86" s="137">
        <v>39</v>
      </c>
      <c r="B86" s="115"/>
      <c r="C86" s="117"/>
      <c r="D86" s="114"/>
      <c r="E86" s="138"/>
      <c r="F86" s="138"/>
      <c r="G86" s="153" t="str">
        <f t="shared" si="3"/>
        <v/>
      </c>
      <c r="H86" s="115"/>
      <c r="I86" s="114"/>
      <c r="J86" s="63"/>
      <c r="K86" s="116"/>
      <c r="L86" s="117"/>
      <c r="M86" s="111"/>
      <c r="N86" s="117"/>
      <c r="O86" s="117"/>
      <c r="P86" s="79"/>
    </row>
    <row r="87" spans="1:16" s="7" customFormat="1" ht="24.75" customHeight="1" outlineLevel="1" x14ac:dyDescent="0.25">
      <c r="A87" s="137">
        <v>40</v>
      </c>
      <c r="B87" s="115"/>
      <c r="C87" s="117"/>
      <c r="D87" s="114"/>
      <c r="E87" s="138"/>
      <c r="F87" s="138"/>
      <c r="G87" s="153" t="str">
        <f t="shared" si="3"/>
        <v/>
      </c>
      <c r="H87" s="115"/>
      <c r="I87" s="114"/>
      <c r="J87" s="63"/>
      <c r="K87" s="116"/>
      <c r="L87" s="117"/>
      <c r="M87" s="111"/>
      <c r="N87" s="117"/>
      <c r="O87" s="117"/>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1"/>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1"/>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1"/>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1"/>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1"/>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1"/>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1"/>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1"/>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1"/>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1"/>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1"/>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1"/>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1"/>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1"/>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1"/>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2655</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25">
      <c r="A115" s="136">
        <v>2</v>
      </c>
      <c r="B115" s="154" t="s">
        <v>2664</v>
      </c>
      <c r="C115" s="156" t="s">
        <v>31</v>
      </c>
      <c r="D115" s="63"/>
      <c r="E115" s="138"/>
      <c r="F115" s="138"/>
      <c r="G115" s="153" t="str">
        <f t="shared" ref="G115:G116" si="4">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25">
      <c r="A116" s="136">
        <v>3</v>
      </c>
      <c r="B116" s="154" t="s">
        <v>2664</v>
      </c>
      <c r="C116" s="156" t="s">
        <v>31</v>
      </c>
      <c r="D116" s="63"/>
      <c r="E116" s="138"/>
      <c r="F116" s="138"/>
      <c r="G116" s="153" t="str">
        <f t="shared" si="4"/>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2659</v>
      </c>
      <c r="B163" s="233"/>
      <c r="C163" s="233"/>
      <c r="D163" s="233"/>
      <c r="E163" s="234"/>
      <c r="F163" s="235" t="s">
        <v>2660</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39" t="s">
        <v>2643</v>
      </c>
      <c r="J167" s="240"/>
      <c r="K167" s="240"/>
      <c r="L167" s="240"/>
      <c r="M167" s="240"/>
      <c r="N167" s="240"/>
      <c r="O167" s="241"/>
      <c r="U167" s="51"/>
    </row>
    <row r="168" spans="1:28" x14ac:dyDescent="0.25">
      <c r="A168" s="9"/>
      <c r="B168" s="216" t="s">
        <v>2657</v>
      </c>
      <c r="C168" s="216"/>
      <c r="D168" s="216"/>
      <c r="E168" s="8"/>
      <c r="F168" s="5"/>
      <c r="H168" s="81" t="s">
        <v>2656</v>
      </c>
      <c r="I168" s="239"/>
      <c r="J168" s="240"/>
      <c r="K168" s="240"/>
      <c r="L168" s="240"/>
      <c r="M168" s="240"/>
      <c r="N168" s="240"/>
      <c r="O168" s="24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2667</v>
      </c>
      <c r="B172" s="174"/>
      <c r="C172" s="174"/>
      <c r="D172" s="174"/>
      <c r="E172" s="174"/>
      <c r="F172" s="174"/>
      <c r="G172" s="174"/>
      <c r="H172" s="174"/>
      <c r="I172" s="174"/>
      <c r="J172" s="174"/>
      <c r="K172" s="174"/>
      <c r="L172" s="174"/>
      <c r="M172" s="174"/>
      <c r="N172" s="174"/>
      <c r="O172" s="175"/>
      <c r="P172" s="76"/>
    </row>
    <row r="173" spans="1:28" ht="15" customHeight="1" x14ac:dyDescent="0.25">
      <c r="A173" s="188" t="s">
        <v>2673</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2668</v>
      </c>
      <c r="C176" s="204"/>
      <c r="D176" s="204"/>
      <c r="E176" s="204"/>
      <c r="F176" s="204"/>
      <c r="G176" s="204"/>
      <c r="H176" s="20"/>
      <c r="I176" s="211" t="s">
        <v>2674</v>
      </c>
      <c r="J176" s="212"/>
      <c r="K176" s="212"/>
      <c r="L176" s="212"/>
      <c r="M176" s="21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25" x14ac:dyDescent="0.25">
      <c r="A178" s="9"/>
      <c r="B178" s="208"/>
      <c r="C178" s="209"/>
      <c r="D178" s="210"/>
      <c r="E178" s="160"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7"/>
      <c r="Z178" s="158" t="str">
        <f>IF(Y178&gt;0,SUM(E180+Y178),"")</f>
        <v/>
      </c>
      <c r="AA178" s="19"/>
      <c r="AB178" s="19"/>
    </row>
    <row r="179" spans="1:28" ht="23.25" x14ac:dyDescent="0.25">
      <c r="A179" s="9"/>
      <c r="B179" s="214" t="s">
        <v>2668</v>
      </c>
      <c r="C179" s="214"/>
      <c r="D179" s="214"/>
      <c r="E179" s="164">
        <v>0.02</v>
      </c>
      <c r="F179" s="163">
        <v>0.01</v>
      </c>
      <c r="G179" s="158">
        <f>IF(F179&gt;0,SUM(E179+F179),"")</f>
        <v>0.03</v>
      </c>
      <c r="H179" s="5"/>
      <c r="I179" s="214" t="s">
        <v>2670</v>
      </c>
      <c r="J179" s="214"/>
      <c r="K179" s="214"/>
      <c r="L179" s="214"/>
      <c r="M179" s="165">
        <v>0.02</v>
      </c>
      <c r="O179" s="8"/>
      <c r="Q179" s="19"/>
      <c r="R179" s="152">
        <f>IF(M179&gt;0,SUM(L179+M179),"")</f>
        <v>0.02</v>
      </c>
      <c r="T179" s="19"/>
      <c r="U179" s="170" t="s">
        <v>1166</v>
      </c>
      <c r="V179" s="170"/>
      <c r="W179" s="170"/>
      <c r="X179" s="24">
        <v>0.02</v>
      </c>
      <c r="Y179" s="157"/>
      <c r="Z179" s="158" t="str">
        <f>IF(Y179&gt;0,SUM(E181+Y179),"")</f>
        <v/>
      </c>
      <c r="AA179" s="19"/>
      <c r="AB179" s="19"/>
    </row>
    <row r="180" spans="1:28" ht="23.25" hidden="1" x14ac:dyDescent="0.25">
      <c r="A180" s="9"/>
      <c r="B180" s="194"/>
      <c r="C180" s="194"/>
      <c r="D180" s="194"/>
      <c r="E180" s="162"/>
      <c r="H180" s="5"/>
      <c r="I180" s="194"/>
      <c r="J180" s="194"/>
      <c r="K180" s="194"/>
      <c r="L180" s="194"/>
      <c r="M180" s="5"/>
      <c r="O180" s="8"/>
      <c r="Q180" s="19"/>
      <c r="R180" s="152" t="str">
        <f>IF(S180&gt;0,SUM(L180+S180),"")</f>
        <v/>
      </c>
      <c r="S180" s="157"/>
      <c r="T180" s="19"/>
      <c r="U180" s="170" t="s">
        <v>1167</v>
      </c>
      <c r="V180" s="170"/>
      <c r="W180" s="170"/>
      <c r="X180" s="24">
        <v>0.03</v>
      </c>
      <c r="Y180" s="157"/>
      <c r="Z180" s="158" t="str">
        <f>IF(Y180&gt;0,SUM(E182+Y180),"")</f>
        <v/>
      </c>
      <c r="AA180" s="19"/>
      <c r="AB180" s="19"/>
    </row>
    <row r="181" spans="1:28" ht="23.25" hidden="1" x14ac:dyDescent="0.25">
      <c r="A181" s="9"/>
      <c r="B181" s="194"/>
      <c r="C181" s="194"/>
      <c r="D181" s="194"/>
      <c r="E181" s="162"/>
      <c r="H181" s="5"/>
      <c r="I181" s="194"/>
      <c r="J181" s="194"/>
      <c r="K181" s="194"/>
      <c r="L181" s="194"/>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4"/>
      <c r="C182" s="194"/>
      <c r="D182" s="194"/>
      <c r="E182" s="162"/>
      <c r="H182" s="5"/>
      <c r="I182" s="194"/>
      <c r="J182" s="194"/>
      <c r="K182" s="194"/>
      <c r="L182" s="194"/>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36382302.479999997</v>
      </c>
      <c r="F185" s="92"/>
      <c r="G185" s="93"/>
      <c r="H185" s="88"/>
      <c r="I185" s="90" t="s">
        <v>2627</v>
      </c>
      <c r="J185" s="159">
        <f>+SUM(M179:M183)</f>
        <v>0.02</v>
      </c>
      <c r="K185" s="195" t="s">
        <v>2628</v>
      </c>
      <c r="L185" s="195"/>
      <c r="M185" s="94">
        <f>+J185*(SUM(K20:K35))</f>
        <v>24254868.32</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29" t="s">
        <v>2636</v>
      </c>
      <c r="C192" s="229"/>
      <c r="E192" s="5" t="s">
        <v>20</v>
      </c>
      <c r="H192" s="26" t="s">
        <v>24</v>
      </c>
      <c r="J192" s="5" t="s">
        <v>2637</v>
      </c>
      <c r="K192" s="5"/>
      <c r="M192" s="5"/>
      <c r="N192" s="5"/>
      <c r="O192" s="8"/>
      <c r="Q192" s="147"/>
      <c r="R192" s="148"/>
      <c r="S192" s="148"/>
      <c r="T192" s="147"/>
    </row>
    <row r="193" spans="1:18" x14ac:dyDescent="0.25">
      <c r="A193" s="9"/>
      <c r="C193" s="118">
        <v>43812</v>
      </c>
      <c r="D193" s="5"/>
      <c r="E193" s="119">
        <v>6103</v>
      </c>
      <c r="F193" s="5"/>
      <c r="G193" s="5"/>
      <c r="H193" s="140" t="s">
        <v>2682</v>
      </c>
      <c r="J193" s="5"/>
      <c r="K193" s="120">
        <v>43922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7" t="s">
        <v>2658</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2682</v>
      </c>
      <c r="D211" s="21"/>
      <c r="G211" s="27" t="s">
        <v>2620</v>
      </c>
      <c r="H211" s="141" t="s">
        <v>2683</v>
      </c>
      <c r="J211" s="27" t="s">
        <v>2622</v>
      </c>
      <c r="K211" s="141" t="s">
        <v>2683</v>
      </c>
      <c r="L211" s="21"/>
      <c r="M211" s="21"/>
      <c r="N211" s="21"/>
      <c r="O211" s="8"/>
    </row>
    <row r="212" spans="1:15" x14ac:dyDescent="0.25">
      <c r="A212" s="9"/>
      <c r="B212" s="27" t="s">
        <v>2619</v>
      </c>
      <c r="C212" s="140" t="s">
        <v>2682</v>
      </c>
      <c r="D212" s="21"/>
      <c r="G212" s="27" t="s">
        <v>2621</v>
      </c>
      <c r="H212" s="141" t="s">
        <v>2684</v>
      </c>
      <c r="J212" s="27" t="s">
        <v>2623</v>
      </c>
      <c r="K212" s="140"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15748031496062992" bottom="0.15748031496062992" header="0.31496062992125984" footer="0.31496062992125984"/>
  <pageSetup paperSize="14" scale="34" orientation="landscape" r:id="rId1"/>
  <rowBreaks count="1" manualBreakCount="1">
    <brk id="72"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Camilo Regalado Rosero</cp:lastModifiedBy>
  <cp:lastPrinted>2020-12-28T23:27:12Z</cp:lastPrinted>
  <dcterms:created xsi:type="dcterms:W3CDTF">2020-10-14T21:57:42Z</dcterms:created>
  <dcterms:modified xsi:type="dcterms:W3CDTF">2020-12-29T00:36:25Z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