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 1\Desktop\manifestacion de interes magdalena\SANTA MAR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<sst xmlns="http://schemas.openxmlformats.org/spreadsheetml/2006/main" count="3125" uniqueCount="2709">
  <si>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</si>
  <si>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</si>
  <si>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</si>
  <si>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</si>
  <si>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</si>
  <si>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</si>
  <si>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</si>
  <si>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</si>
  <si>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</si>
  <si>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</si>
  <si>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</si>
  <si>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</si>
  <si>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</si>
  <si>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</si>
  <si>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</si>
  <si>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</si>
  <si>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</si>
  <si>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</si>
  <si>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</si>
  <si>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</si>
  <si>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</si>
  <si>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</si>
  <si>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</si>
  <si>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</si>
  <si>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</si>
  <si>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</si>
  <si>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</si>
  <si>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</si>
  <si>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</si>
  <si>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</si>
  <si>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</si>
  <si>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</si>
  <si>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</si>
  <si>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</si>
  <si>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</si>
  <si>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</si>
  <si>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</si>
  <si>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</si>
  <si>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</si>
  <si>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</si>
  <si>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</si>
  <si>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</si>
  <si>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</si>
  <si>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</si>
  <si>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</si>
  <si>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</si>
  <si>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</si>
  <si>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</si>
  <si>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</si>
  <si>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</si>
  <si>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</si>
  <si>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</si>
  <si>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</si>
  <si>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</si>
  <si>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</si>
  <si>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</si>
  <si>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</si>
  <si>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</si>
  <si>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</si>
  <si>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</si>
  <si>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</si>
  <si>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</si>
  <si>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</si>
  <si>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</si>
  <si>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</si>
  <si>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</si>
  <si>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</si>
  <si>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</si>
  <si>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</si>
  <si>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</si>
  <si>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</si>
  <si>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</si>
  <si>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</si>
  <si>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</si>
  <si>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</si>
  <si>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</si>
  <si>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</si>
  <si>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</si>
  <si>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</si>
  <si>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</si>
  <si>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</si>
  <si>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</si>
  <si>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</si>
  <si>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</si>
  <si>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</si>
  <si>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</si>
  <si>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</si>
  <si>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</si>
  <si>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</si>
  <si>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</si>
  <si>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</si>
  <si>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</si>
  <si>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</si>
  <si>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</si>
  <si>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</si>
  <si>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</si>
  <si>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</si>
  <si>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</si>
  <si>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</si>
  <si>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</si>
  <si>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</si>
  <si>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</si>
  <si>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</si>
  <si>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</si>
  <si>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</si>
  <si>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</si>
  <si>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</si>
  <si>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</si>
  <si>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</si>
  <si>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</si>
  <si>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</si>
  <si>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</si>
  <si>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</si>
  <si>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</si>
  <si>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</si>
  <si>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</si>
  <si>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</si>
  <si>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</si>
  <si>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</si>
  <si>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</si>
  <si>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</si>
  <si>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</si>
  <si>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</si>
  <si>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</si>
  <si>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</si>
  <si>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</si>
  <si>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</si>
  <si>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</si>
  <si>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</si>
  <si>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</si>
  <si>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</si>
  <si>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</si>
  <si>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</si>
  <si>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</si>
  <si>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</si>
  <si>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</si>
  <si>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</si>
  <si>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</si>
  <si>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</si>
  <si>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</si>
  <si>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</si>
  <si>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</si>
  <si>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</si>
  <si>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</si>
  <si>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</si>
  <si>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</si>
  <si>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</si>
  <si>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</si>
  <si>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</si>
  <si>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</si>
  <si>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</si>
  <si>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</si>
  <si>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</si>
  <si>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</si>
  <si>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</si>
  <si>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</si>
  <si>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</si>
  <si>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</si>
  <si>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</si>
  <si>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</si>
  <si>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</si>
  <si>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</si>
  <si>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</si>
  <si>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</si>
  <si>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</si>
  <si>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</si>
  <si>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</si>
  <si>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</si>
  <si>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</si>
  <si>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</si>
  <si>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</si>
  <si>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</si>
  <si>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</si>
  <si>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</si>
  <si>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</si>
  <si>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</si>
  <si>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</si>
  <si>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</si>
  <si>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</si>
  <si>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</si>
  <si>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</si>
  <si>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</si>
  <si>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</si>
  <si>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</si>
  <si>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</si>
  <si>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</si>
  <si>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</si>
  <si>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</si>
  <si>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</si>
  <si>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</si>
  <si>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</si>
  <si>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</si>
  <si>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</si>
  <si>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</si>
  <si>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</si>
  <si>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</si>
  <si>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</si>
  <si>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</si>
  <si>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</si>
  <si>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</si>
  <si>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</si>
  <si>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</si>
  <si>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</si>
  <si>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</si>
  <si>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</si>
  <si>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</si>
  <si>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</si>
  <si>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</si>
  <si>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</si>
  <si>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</si>
  <si>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</si>
  <si>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</si>
  <si>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</si>
  <si>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</si>
  <si>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</si>
  <si>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</si>
  <si>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</si>
  <si>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</si>
  <si>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</si>
  <si>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</si>
  <si>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</si>
  <si>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</si>
  <si>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</si>
  <si>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</si>
  <si>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</si>
  <si>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</si>
  <si>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</si>
  <si>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</si>
  <si>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</si>
  <si>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</si>
  <si>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</si>
  <si>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</si>
  <si>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</si>
  <si>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</si>
  <si>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</si>
  <si>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</si>
  <si>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</si>
  <si>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</si>
  <si>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</si>
  <si>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</si>
  <si>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</si>
  <si>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</si>
  <si>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</si>
  <si>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</si>
  <si>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</si>
  <si>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</si>
  <si>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</si>
  <si>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</si>
  <si>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</si>
  <si>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</si>
  <si>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</si>
  <si>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</si>
  <si>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</si>
  <si>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</si>
  <si>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</si>
  <si>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</si>
  <si>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</si>
  <si>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</si>
  <si>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</si>
  <si>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</si>
  <si>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</si>
  <si>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</si>
  <si>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</si>
  <si>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</si>
  <si>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</si>
  <si>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</si>
  <si>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</si>
  <si>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</si>
  <si>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</si>
  <si>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</si>
  <si>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</si>
  <si>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</si>
  <si>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</si>
  <si>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</si>
  <si>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</si>
  <si>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</si>
  <si>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</si>
  <si>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</si>
  <si>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</si>
  <si>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</si>
  <si>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</si>
  <si>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</si>
  <si>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</si>
  <si>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</si>
  <si>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</si>
  <si>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</si>
  <si>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</si>
  <si>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</si>
  <si>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</si>
  <si>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</si>
  <si>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</si>
  <si>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</si>
  <si>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</si>
  <si>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</si>
  <si>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</si>
  <si>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</si>
  <si>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</si>
  <si>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</si>
  <si>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</si>
  <si>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</si>
  <si>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</si>
  <si>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</si>
  <si>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</si>
  <si>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</si>
  <si>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</si>
  <si>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</si>
  <si>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</si>
  <si>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</si>
  <si>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</si>
  <si>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</si>
  <si>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</si>
  <si>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</si>
  <si>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</si>
  <si>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</si>
  <si>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</si>
  <si>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</si>
  <si>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</si>
  <si>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</si>
  <si>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</si>
  <si>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</si>
  <si>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</si>
  <si>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</si>
  <si>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</si>
  <si>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</si>
  <si>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</si>
  <si>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</si>
  <si>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</si>
  <si>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</si>
  <si>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</si>
  <si>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</si>
  <si>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</si>
  <si>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</si>
  <si>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</si>
  <si>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</si>
  <si>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</si>
  <si>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</si>
  <si>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</si>
  <si>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</si>
  <si>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</si>
  <si>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</si>
  <si>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</si>
  <si>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</si>
  <si>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</si>
  <si>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</si>
  <si>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</si>
  <si>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</si>
  <si>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</si>
  <si>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</si>
  <si>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</si>
  <si>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</si>
  <si>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</si>
  <si>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</si>
  <si>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</si>
  <si>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</si>
  <si>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</si>
  <si>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</si>
  <si>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</si>
  <si>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</si>
  <si>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</si>
  <si>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</si>
  <si>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</si>
  <si>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</si>
  <si>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</si>
  <si>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</si>
  <si>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</si>
  <si>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</si>
  <si>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</si>
  <si>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</si>
  <si>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</si>
  <si>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</si>
  <si>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</si>
  <si>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</si>
  <si>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</si>
  <si>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</si>
  <si>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</si>
  <si>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</si>
  <si>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</si>
  <si>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</si>
  <si>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</si>
  <si>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</si>
  <si>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</si>
  <si>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</si>
  <si>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</si>
  <si>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</si>
  <si>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</si>
  <si>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</si>
  <si>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</si>
  <si>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</si>
  <si>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</si>
  <si>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</si>
  <si>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</si>
  <si>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</si>
  <si>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</si>
  <si>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</si>
  <si>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</si>
  <si>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</si>
  <si>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</si>
  <si>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</si>
  <si>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</si>
  <si>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</si>
  <si>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</si>
  <si>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</si>
  <si>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</si>
  <si>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</si>
  <si>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</si>
  <si>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</si>
  <si>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</si>
  <si>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</si>
  <si>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</si>
  <si>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</si>
  <si>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</si>
  <si>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</si>
  <si>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</si>
  <si>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</si>
  <si>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</si>
  <si>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</si>
  <si>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</si>
  <si>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</si>
  <si>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</si>
  <si>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</si>
  <si>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</si>
  <si>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</si>
  <si>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</si>
  <si>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</si>
  <si>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</si>
  <si>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</si>
  <si>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</si>
  <si>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</si>
  <si>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</si>
  <si>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</si>
  <si>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</si>
  <si>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</si>
  <si>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</si>
  <si>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</si>
  <si>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</si>
  <si>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</si>
  <si>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</si>
  <si>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</si>
  <si>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</si>
  <si>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</si>
  <si>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</si>
  <si>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</si>
  <si>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</si>
  <si>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</si>
  <si>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</si>
  <si>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</si>
  <si>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</si>
  <si>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</si>
  <si>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</si>
  <si>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</si>
  <si>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</si>
  <si>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</si>
  <si>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</si>
  <si>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</si>
  <si>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</si>
  <si>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</si>
  <si>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</si>
  <si>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</si>
  <si>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</si>
  <si>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</si>
  <si>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</si>
  <si>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</si>
  <si>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</si>
  <si>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</si>
  <si>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</si>
  <si>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</si>
  <si>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</si>
  <si>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</si>
  <si>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</si>
  <si>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</si>
  <si>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</si>
  <si>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</si>
  <si>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</si>
  <si>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</si>
  <si>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</si>
  <si>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</si>
  <si>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</si>
  <si>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</si>
  <si>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</si>
  <si>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</si>
  <si>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</si>
  <si>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</si>
  <si>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</si>
  <si>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</si>
  <si>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</si>
  <si>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</si>
  <si>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</si>
  <si>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</si>
  <si>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</si>
  <si>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</si>
  <si>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</si>
  <si>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</si>
  <si>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</si>
  <si>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</si>
  <si>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</si>
  <si>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</si>
  <si>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</si>
  <si>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</si>
  <si>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</si>
  <si>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</si>
  <si>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</si>
  <si>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</si>
  <si>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</si>
  <si>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</si>
  <si>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</si>
  <si>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</si>
  <si>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</si>
  <si>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</si>
  <si>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</si>
  <si>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</si>
  <si>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</si>
  <si>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</si>
  <si>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</si>
  <si>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</si>
  <si>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</si>
  <si>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</si>
  <si>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</si>
  <si>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</si>
  <si>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</si>
  <si>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</si>
  <si>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</si>
  <si>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</si>
  <si>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</si>
  <si>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</si>
  <si>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</si>
  <si>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</si>
  <si>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</si>
  <si>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</si>
  <si>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</si>
  <si>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</si>
  <si>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</si>
  <si>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</si>
  <si>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</si>
  <si>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</si>
  <si>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</si>
  <si>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</si>
  <si>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</si>
  <si>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</si>
  <si>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</si>
  <si>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</si>
  <si>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</si>
  <si>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</si>
  <si>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</si>
  <si>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</si>
  <si>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</si>
  <si>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</si>
  <si>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</si>
  <si>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</si>
  <si>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</si>
  <si>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</si>
  <si>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</si>
  <si>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</si>
  <si>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</si>
  <si>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</si>
  <si>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</si>
  <si>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</si>
  <si>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</si>
  <si>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</si>
  <si>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</si>
  <si>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</si>
  <si>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</si>
  <si>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</si>
  <si>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</si>
  <si>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</si>
  <si>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</si>
  <si>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</si>
  <si>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</si>
  <si>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</si>
  <si>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</si>
  <si>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</si>
  <si>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</si>
  <si>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</si>
  <si>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</si>
  <si>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</si>
  <si>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</si>
  <si>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</si>
  <si>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</si>
  <si>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</si>
  <si>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</si>
  <si>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</si>
  <si>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</si>
  <si>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</si>
  <si>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</si>
  <si>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</si>
  <si>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</si>
  <si>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</si>
  <si>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</si>
  <si>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</si>
  <si>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</si>
  <si>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</si>
  <si>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</si>
  <si>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</si>
  <si>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</si>
  <si>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</si>
  <si>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</si>
  <si>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</si>
  <si>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</si>
  <si>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</si>
  <si>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</si>
  <si>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</si>
  <si>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</si>
  <si>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</si>
  <si>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</si>
  <si>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</si>
  <si>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</si>
  <si>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</si>
  <si>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</si>
  <si>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</si>
  <si>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</si>
  <si>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</si>
  <si>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</si>
  <si>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</si>
  <si>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</si>
  <si>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</si>
  <si>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</si>
  <si>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</si>
  <si>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</si>
  <si>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</si>
  <si>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</si>
  <si>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</si>
  <si>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</si>
  <si>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</si>
  <si>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</si>
  <si>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</si>
  <si>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</si>
  <si>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</si>
  <si>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</si>
  <si>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</si>
  <si>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</si>
  <si>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</si>
  <si>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</si>
  <si>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</si>
  <si>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</si>
  <si>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</si>
  <si>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</si>
  <si>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</si>
  <si>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</si>
  <si>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</si>
  <si>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</si>
  <si>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</si>
  <si>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</si>
  <si>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</si>
  <si>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</si>
  <si>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</si>
  <si>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</si>
  <si>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</si>
  <si>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</si>
  <si>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</si>
  <si>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</si>
  <si>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</si>
  <si>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</si>
  <si>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</si>
  <si>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</si>
  <si>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</si>
  <si>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</si>
  <si>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</si>
  <si>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</si>
  <si>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</si>
  <si>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</si>
  <si>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</si>
  <si>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</si>
  <si>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</si>
  <si>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</si>
  <si>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</si>
  <si>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</si>
  <si>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</si>
  <si>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</si>
  <si>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</si>
  <si>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</si>
  <si>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</si>
  <si>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</si>
  <si>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</si>
  <si>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</si>
  <si>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</si>
  <si>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</si>
  <si>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</si>
  <si>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</si>
  <si>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</si>
  <si>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</si>
  <si>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</si>
  <si>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</si>
  <si>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</si>
  <si>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</si>
  <si>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</si>
  <si>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</si>
  <si>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</si>
  <si>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</si>
  <si>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</si>
  <si>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</si>
  <si>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</si>
  <si>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</si>
  <si>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</si>
  <si>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</si>
  <si>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</si>
  <si>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</si>
  <si>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</si>
  <si>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</si>
  <si>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</si>
  <si>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</si>
  <si>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</si>
  <si>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</si>
  <si>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</si>
  <si>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</si>
  <si>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</si>
  <si>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</si>
  <si>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</si>
  <si>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</si>
  <si>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</si>
  <si>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</si>
  <si>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</si>
  <si>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</si>
  <si>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</si>
  <si>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</si>
  <si>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</si>
  <si>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</si>
  <si>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</si>
  <si>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</si>
  <si>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</si>
  <si>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</si>
  <si>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</si>
  <si>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</si>
  <si>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</si>
  <si>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</si>
  <si>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</si>
  <si>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</si>
  <si>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</si>
  <si>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</si>
  <si>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</si>
  <si>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</si>
  <si>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</si>
  <si>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</si>
  <si>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</si>
  <si>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</si>
  <si>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</si>
  <si>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</si>
  <si>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</si>
  <si>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</si>
  <si>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</si>
  <si>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</si>
  <si>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</si>
  <si>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</si>
  <si>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</si>
  <si>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</si>
  <si>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</si>
  <si>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</si>
  <si>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</si>
  <si>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</si>
  <si>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</si>
  <si>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</si>
  <si>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</si>
  <si>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</si>
  <si>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</si>
  <si>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</si>
  <si>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</si>
  <si>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</si>
  <si>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</si>
  <si>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</si>
  <si>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</si>
  <si>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</si>
  <si>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</si>
  <si>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</si>
  <si>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</si>
  <si>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</si>
  <si>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</si>
  <si>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</si>
  <si>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</si>
  <si>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</si>
  <si>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</si>
  <si>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</si>
  <si>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</si>
  <si>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</si>
  <si>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</si>
  <si>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</si>
  <si>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</si>
  <si>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</si>
  <si>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</si>
  <si>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</si>
  <si>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</si>
  <si>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</si>
  <si>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</si>
  <si>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</si>
  <si>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</si>
  <si>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</si>
  <si>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</si>
  <si>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</si>
  <si>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</si>
  <si>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</si>
  <si>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</si>
  <si>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</si>
  <si>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</si>
  <si>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</si>
  <si>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</si>
  <si>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</si>
  <si>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</si>
  <si>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</si>
  <si>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</si>
  <si>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</si>
  <si>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</si>
  <si>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</si>
  <si>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</si>
  <si>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</si>
  <si>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</si>
  <si>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</si>
  <si>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</si>
  <si>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</si>
  <si>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</si>
  <si>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</si>
  <si>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</si>
  <si>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</si>
  <si>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</si>
  <si>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</si>
  <si>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</si>
  <si>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</si>
  <si>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</si>
  <si>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</si>
  <si>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</si>
  <si>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</si>
  <si>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</si>
  <si>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</si>
  <si>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</si>
  <si>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</si>
  <si>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</si>
  <si>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</si>
  <si>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</si>
  <si>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</si>
  <si>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</si>
  <si>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</si>
  <si>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</si>
  <si>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</si>
  <si>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</si>
  <si>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</si>
  <si>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</si>
  <si>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</si>
  <si>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</si>
  <si>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</si>
  <si>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</si>
  <si>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</si>
  <si>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</si>
  <si>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</si>
  <si>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</si>
  <si>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</si>
  <si>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</si>
  <si>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</si>
  <si>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</si>
  <si>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</si>
  <si>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</si>
  <si>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</si>
  <si>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</si>
  <si>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</si>
  <si>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</si>
  <si>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</si>
  <si>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</si>
  <si>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</si>
  <si>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</si>
  <si>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</si>
  <si>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</si>
  <si>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</si>
  <si>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</si>
  <si>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</si>
  <si>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</si>
  <si>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</si>
  <si>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</si>
  <si>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</si>
  <si>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</si>
  <si>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</si>
  <si>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</si>
  <si>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</si>
  <si>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</si>
  <si>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</si>
  <si>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</si>
  <si>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</si>
  <si>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</si>
  <si>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</si>
  <si>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</si>
  <si>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</si>
  <si>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</si>
  <si>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</si>
  <si>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</si>
  <si>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</si>
  <si>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</si>
  <si>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</si>
  <si>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</si>
  <si>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</si>
  <si>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</si>
  <si>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</si>
  <si>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</si>
  <si>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</si>
  <si>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</si>
  <si>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</si>
  <si>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</si>
  <si>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</si>
  <si>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</si>
  <si>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</si>
  <si>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</si>
  <si>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</si>
  <si>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</si>
  <si>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</si>
  <si>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</si>
  <si>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</si>
  <si>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</si>
  <si>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</si>
  <si>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</si>
  <si>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</si>
  <si>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</si>
  <si>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</si>
  <si>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</si>
  <si>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</si>
  <si>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</si>
  <si>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</si>
  <si>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</si>
  <si>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</si>
  <si>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</si>
  <si>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</si>
  <si>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</si>
  <si>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</si>
  <si>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</si>
  <si>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</si>
  <si>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</si>
  <si>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</si>
  <si>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</si>
  <si>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</si>
  <si>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</si>
  <si>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</si>
  <si>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</si>
  <si>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</si>
  <si>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</si>
  <si>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</si>
  <si>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</si>
  <si>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</si>
  <si>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</si>
  <si>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</si>
  <si>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</si>
  <si>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</si>
  <si>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</si>
  <si>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</si>
  <si>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</si>
  <si>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</si>
  <si>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</si>
  <si>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</si>
  <si>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</si>
  <si>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</si>
  <si>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</si>
  <si>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</si>
  <si>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</si>
  <si>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</si>
  <si>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</si>
  <si>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</si>
  <si>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</si>
  <si>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</si>
  <si>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</si>
  <si>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</si>
  <si>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</si>
  <si>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</si>
  <si>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</si>
  <si>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</si>
  <si>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</si>
  <si>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</si>
  <si>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</si>
  <si>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</si>
  <si>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</si>
  <si>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</si>
  <si>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</si>
  <si>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</si>
  <si>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</si>
  <si>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</si>
  <si>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</si>
  <si>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</si>
  <si>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</si>
  <si>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</si>
  <si>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</si>
  <si>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</si>
  <si>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</si>
  <si>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</si>
  <si>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</si>
  <si>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</si>
  <si>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</si>
  <si>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</si>
  <si>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</si>
  <si>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</si>
  <si>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</si>
  <si>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</si>
  <si>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</si>
  <si>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</si>
  <si>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</si>
  <si>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</si>
  <si>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</si>
  <si>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</si>
  <si>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</si>
  <si>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</si>
  <si>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</si>
  <si>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</si>
  <si>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</si>
  <si>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</si>
  <si>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</si>
  <si>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</si>
  <si>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</si>
  <si>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</si>
  <si>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</si>
  <si>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</si>
  <si>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</si>
  <si>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</si>
  <si>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</si>
  <si>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</si>
  <si>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</si>
  <si>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</si>
  <si>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</si>
  <si>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</si>
  <si>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</si>
  <si>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</si>
  <si>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</si>
  <si>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</si>
  <si>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</si>
  <si>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</si>
  <si>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</si>
  <si>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</si>
  <si>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</si>
  <si>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</si>
  <si>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</si>
  <si>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</si>
  <si>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</si>
  <si>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</si>
  <si>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</si>
  <si>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</si>
  <si>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</si>
  <si>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</si>
  <si>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</si>
  <si>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</si>
  <si>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</si>
  <si>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</si>
  <si>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</si>
  <si>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</si>
  <si>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</si>
  <si>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</si>
  <si>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</si>
  <si>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</si>
  <si>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</si>
  <si>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</si>
  <si>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</si>
  <si>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</si>
  <si>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</si>
  <si>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</si>
  <si>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</si>
  <si>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</si>
  <si>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</si>
  <si>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</si>
  <si>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</si>
  <si>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</si>
  <si>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</si>
  <si>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</si>
  <si>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</si>
  <si>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</si>
  <si>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</si>
  <si>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</si>
  <si>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</si>
  <si>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</si>
  <si>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</si>
  <si>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</si>
  <si>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</si>
  <si>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</si>
  <si>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</si>
  <si>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</si>
  <si>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</si>
  <si>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</si>
  <si>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</si>
  <si>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</si>
  <si>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</si>
  <si>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</si>
  <si>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</si>
  <si>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</si>
  <si>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</si>
  <si>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</si>
  <si>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</si>
  <si>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</si>
  <si>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</si>
  <si>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</si>
  <si>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</si>
  <si>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</si>
  <si>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</si>
  <si>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</si>
  <si>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</si>
  <si>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</si>
  <si>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</si>
  <si>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</si>
  <si>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</si>
  <si>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</si>
  <si>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</si>
  <si>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</si>
  <si>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</si>
  <si>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</si>
  <si>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</si>
  <si>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</si>
  <si>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</si>
  <si>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</si>
  <si>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</si>
  <si>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</si>
  <si>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</si>
  <si>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</si>
  <si>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</si>
  <si>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</si>
  <si>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</si>
  <si>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</si>
  <si>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</si>
  <si>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</si>
  <si>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</si>
  <si>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</si>
  <si>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</si>
  <si>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</si>
  <si>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</si>
  <si>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</si>
  <si>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</si>
  <si>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</si>
  <si>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</si>
  <si>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</si>
  <si>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</si>
  <si>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</si>
  <si>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</si>
  <si>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</si>
  <si>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</si>
  <si>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</si>
  <si>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</si>
  <si>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</si>
  <si>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</si>
  <si>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</si>
  <si>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</si>
  <si>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</si>
  <si>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</si>
  <si>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</si>
  <si>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</si>
  <si>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</si>
  <si>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</si>
  <si>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</si>
  <si>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</si>
  <si>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</si>
  <si>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</si>
  <si>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</si>
  <si>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</si>
  <si>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</si>
  <si>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</si>
  <si>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</si>
  <si>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</si>
  <si>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</si>
  <si>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</si>
  <si>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</si>
  <si>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</si>
  <si>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</si>
  <si>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</si>
  <si>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</si>
  <si>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</si>
  <si>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</si>
  <si>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</si>
  <si>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</si>
  <si>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</si>
  <si>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</si>
  <si>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</si>
  <si>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</si>
  <si>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</si>
  <si>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</si>
  <si>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</si>
  <si>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</si>
  <si>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</si>
  <si>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</si>
  <si>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</si>
  <si>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</si>
  <si>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</si>
  <si>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</si>
  <si>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</si>
  <si>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</si>
  <si>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</si>
  <si>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</si>
  <si>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</si>
  <si>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</si>
  <si>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</si>
  <si>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</si>
  <si>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</si>
  <si>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</si>
  <si>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</si>
  <si>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</si>
  <si>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</si>
  <si>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</si>
  <si>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</si>
  <si>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</si>
  <si>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</si>
  <si>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</si>
  <si>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</si>
  <si>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</si>
  <si>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</si>
  <si>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</si>
  <si>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</si>
  <si>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</si>
  <si>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</si>
  <si>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</si>
  <si>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</si>
  <si>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</si>
  <si>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</si>
  <si>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</si>
  <si>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</si>
  <si>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</si>
  <si>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</si>
  <si>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</si>
  <si>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</si>
  <si>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</si>
  <si>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</si>
  <si>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</si>
  <si>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</si>
  <si>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</si>
  <si>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</si>
  <si>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</si>
  <si>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</si>
  <si>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</si>
  <si>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</si>
  <si>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</si>
  <si>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</si>
  <si>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</si>
  <si>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</si>
  <si>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</si>
  <si>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</si>
  <si>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</si>
  <si>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</si>
  <si>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</si>
  <si>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</si>
  <si>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</si>
  <si>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</si>
  <si>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</si>
  <si>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</si>
  <si>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</si>
  <si>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</si>
  <si>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</si>
  <si>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</si>
  <si>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</si>
  <si>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</si>
  <si>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</si>
  <si>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</si>
  <si>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</si>
  <si>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</si>
  <si>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</si>
  <si>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</si>
  <si>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</si>
  <si>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</si>
  <si>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</si>
  <si>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</si>
  <si>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</si>
  <si>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</si>
  <si>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</si>
  <si>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</si>
  <si>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</si>
  <si>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</si>
  <si>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</si>
  <si>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</si>
  <si>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</si>
  <si>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</si>
  <si>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</si>
  <si>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</si>
  <si>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</si>
  <si>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</si>
  <si>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</si>
  <si>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</si>
  <si>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</si>
  <si>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</si>
  <si>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</si>
  <si>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</si>
  <si>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</si>
  <si>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</si>
  <si>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</si>
  <si>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</si>
  <si>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</si>
  <si>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</si>
  <si>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</si>
  <si>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</si>
  <si>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</si>
  <si>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</si>
  <si>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</si>
  <si>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</si>
  <si>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</si>
  <si>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</si>
  <si>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</si>
  <si>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</si>
  <si>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</si>
  <si>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</si>
  <si>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</si>
  <si>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</si>
  <si>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</si>
  <si>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</si>
  <si>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</si>
  <si>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</si>
  <si>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</si>
  <si>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</si>
  <si>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</si>
  <si>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</si>
  <si>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</si>
  <si>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</si>
  <si>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</si>
  <si>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</si>
  <si>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</si>
  <si>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</si>
  <si>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</si>
  <si>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</si>
  <si>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</si>
  <si>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</si>
  <si>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</si>
  <si>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</si>
  <si>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</si>
  <si>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</si>
  <si>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</si>
  <si>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</si>
  <si>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</si>
  <si>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</si>
  <si>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</si>
  <si>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</si>
  <si>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</si>
  <si>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</si>
  <si>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</si>
  <si>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</si>
  <si>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</si>
  <si>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</si>
  <si>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</si>
  <si>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</si>
  <si>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</si>
  <si>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</si>
  <si>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</si>
  <si>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</si>
  <si>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</si>
  <si>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</si>
  <si>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</si>
  <si>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</si>
  <si>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</si>
  <si>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</si>
  <si>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</si>
  <si>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</si>
  <si>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</si>
  <si>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</si>
  <si>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</si>
  <si>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</si>
  <si>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</si>
  <si>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</si>
  <si>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</si>
  <si>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</si>
  <si>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</si>
  <si>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</si>
  <si>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</si>
  <si>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</si>
  <si>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</si>
  <si>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</si>
  <si>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</si>
  <si>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</si>
  <si>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</si>
  <si>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</si>
  <si>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</si>
  <si>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</si>
  <si>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</si>
  <si>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</si>
  <si>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</si>
  <si>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</si>
  <si>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</si>
  <si>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</si>
  <si>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</si>
  <si>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</si>
  <si>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</si>
  <si>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</si>
  <si>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</si>
  <si>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</si>
  <si>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</si>
  <si>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</si>
  <si>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</si>
  <si>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</si>
  <si>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</si>
  <si>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</si>
  <si>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</si>
  <si>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</si>
  <si>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</si>
  <si>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</si>
  <si>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</si>
  <si>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</si>
  <si>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</si>
  <si>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</si>
  <si>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</si>
  <si>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</si>
  <si>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</si>
  <si>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</si>
  <si>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</si>
  <si>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</si>
  <si>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</si>
  <si>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</si>
  <si>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</si>
  <si>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</si>
  <si>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</si>
  <si>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</si>
  <si>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</si>
  <si>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</si>
  <si>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</si>
  <si>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</si>
  <si>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</si>
  <si>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</si>
  <si>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</si>
  <si>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</si>
  <si>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</si>
  <si>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</si>
  <si>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</si>
  <si>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</si>
  <si>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</si>
  <si>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</si>
  <si>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</si>
  <si>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</si>
  <si>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</si>
  <si>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</si>
  <si>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</si>
  <si>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</si>
  <si>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</si>
  <si>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</si>
  <si>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</si>
  <si>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</si>
  <si>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</si>
  <si>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</si>
  <si>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</si>
  <si>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</si>
  <si>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</si>
  <si>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</si>
  <si>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</si>
  <si>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</si>
  <si>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</si>
  <si>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</si>
  <si>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</si>
  <si>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</si>
  <si>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</si>
  <si>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</si>
  <si>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</si>
  <si>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</si>
  <si>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</si>
  <si>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</si>
  <si>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</si>
  <si>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</si>
  <si>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</si>
  <si>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</si>
  <si>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</si>
  <si>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</si>
  <si>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</si>
  <si>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</si>
  <si>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</si>
  <si>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</si>
  <si>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</si>
  <si>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</si>
  <si>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</si>
  <si>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</si>
  <si>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</si>
  <si>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</si>
  <si>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</si>
  <si>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</si>
  <si>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</si>
  <si>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</si>
  <si>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</si>
  <si>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</si>
  <si>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</si>
  <si>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</si>
  <si>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</si>
  <si>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</si>
  <si>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</si>
  <si>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</si>
  <si>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</si>
  <si>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</si>
  <si>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</si>
  <si>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</si>
  <si>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</si>
  <si>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</si>
  <si>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</si>
  <si>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</si>
  <si>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</si>
  <si>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</si>
  <si>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</si>
  <si>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</si>
  <si>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</si>
  <si>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</si>
  <si>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</si>
  <si>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</si>
  <si>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</si>
  <si>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</si>
  <si>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</si>
  <si>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</si>
  <si>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</si>
  <si>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</si>
  <si>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</si>
  <si>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</si>
  <si>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</si>
  <si>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</si>
  <si>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</si>
  <si>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</si>
  <si>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</si>
  <si>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</si>
  <si>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</si>
  <si>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</si>
  <si>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</si>
  <si>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</si>
  <si>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</si>
  <si>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</si>
  <si>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</si>
  <si>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</si>
  <si>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</si>
  <si>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</si>
  <si>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</si>
  <si>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</si>
  <si>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</si>
  <si>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</si>
  <si>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</si>
  <si>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</si>
  <si>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</si>
  <si>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</si>
  <si>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</si>
  <si>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</si>
  <si>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</si>
  <si>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</si>
  <si>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</si>
  <si>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</si>
  <si>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</si>
  <si>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</si>
  <si>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</si>
  <si>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</si>
  <si>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</si>
  <si>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</si>
  <si>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</si>
  <si>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</si>
  <si>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</si>
  <si>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</si>
  <si>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</si>
  <si>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</si>
  <si>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</si>
  <si>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</si>
  <si>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</si>
  <si>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</si>
  <si>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</si>
  <si>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</si>
  <si>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</si>
  <si>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</si>
  <si>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</si>
  <si>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</si>
  <si>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</si>
  <si>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</si>
  <si>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</si>
  <si>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</si>
  <si>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</si>
  <si>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</si>
  <si>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</si>
  <si>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</si>
  <si>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</si>
  <si>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</si>
  <si>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</si>
  <si>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</si>
  <si>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</si>
  <si>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</si>
  <si>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</si>
  <si>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</si>
  <si>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</si>
  <si>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</si>
  <si>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</si>
  <si>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</si>
  <si>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</si>
  <si>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</si>
  <si>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</si>
  <si>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</si>
  <si>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</si>
  <si>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</si>
  <si>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</si>
  <si>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</si>
  <si>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</si>
  <si>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</si>
  <si>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</si>
  <si>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</si>
  <si>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</si>
  <si>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</si>
  <si>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</si>
  <si>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</si>
  <si>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</si>
  <si>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</si>
  <si>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</si>
  <si>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</si>
  <si>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</si>
  <si>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</si>
  <si>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</si>
  <si>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</si>
  <si>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</si>
  <si>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</si>
  <si>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</si>
  <si>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</si>
  <si>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</si>
  <si>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</si>
  <si>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</si>
  <si>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</si>
  <si>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</si>
  <si>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</si>
  <si>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</si>
  <si>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</si>
  <si>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</si>
  <si>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</si>
  <si>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</si>
  <si>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</si>
  <si>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</si>
  <si>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</si>
  <si>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</si>
  <si>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</si>
  <si>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</si>
  <si>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</si>
  <si>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</si>
  <si>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</si>
  <si>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</si>
  <si>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</si>
  <si>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</si>
  <si>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</si>
  <si>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</si>
  <si>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</si>
  <si>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</si>
  <si>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</si>
  <si>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</si>
  <si>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</si>
  <si>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</si>
  <si>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</si>
  <si>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</si>
  <si>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</si>
  <si>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</si>
  <si>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</si>
  <si>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</si>
  <si>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</si>
  <si>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</si>
  <si>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</si>
  <si>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</si>
  <si>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</si>
  <si>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</si>
  <si>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</si>
  <si>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</si>
  <si>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</si>
  <si>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</si>
  <si>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</si>
  <si>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</si>
  <si>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</si>
  <si>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</si>
  <si>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</si>
  <si>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</si>
  <si>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</si>
  <si>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</si>
  <si>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</si>
  <si>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</si>
  <si>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</si>
  <si>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</si>
  <si>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</si>
  <si>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</si>
  <si>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</si>
  <si>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</si>
  <si>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</si>
  <si>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</si>
  <si>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</si>
  <si>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</si>
  <si>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</si>
  <si>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</si>
  <si>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</si>
  <si>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</si>
  <si>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</si>
  <si>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</si>
  <si>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</si>
  <si>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</si>
  <si>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</si>
  <si>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</si>
  <si>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</si>
  <si>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</si>
  <si>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</si>
  <si>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</si>
  <si>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</si>
  <si>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</si>
  <si>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</si>
  <si>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</si>
  <si>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</si>
  <si>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</si>
  <si>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</si>
  <si>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</si>
  <si>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</si>
  <si>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</si>
  <si>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</si>
  <si>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</si>
  <si>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</si>
  <si>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</si>
  <si>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</si>
  <si>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</si>
  <si>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</si>
  <si>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</si>
  <si>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</si>
  <si>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</si>
  <si>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</si>
  <si>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</si>
  <si>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</si>
  <si>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</si>
  <si>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</si>
  <si>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</si>
  <si>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</si>
  <si>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</si>
  <si>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</si>
  <si>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</si>
  <si>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</si>
  <si>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</si>
  <si>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</si>
  <si>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</si>
  <si>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</si>
  <si>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</si>
  <si>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</si>
  <si>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</si>
  <si>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</si>
  <si>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</si>
  <si>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</si>
  <si>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</si>
  <si>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</si>
  <si>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</si>
  <si>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</si>
  <si>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</si>
  <si>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</si>
  <si>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</si>
  <si>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</si>
  <si>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</si>
  <si>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</si>
  <si>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</si>
  <si>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</si>
  <si>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</si>
  <si>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</si>
  <si>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</si>
  <si>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</si>
  <si>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</si>
  <si>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</si>
  <si>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</si>
  <si>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</si>
  <si>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</si>
  <si>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</si>
  <si>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</si>
  <si>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</si>
  <si>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</si>
  <si>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</si>
  <si>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</si>
  <si>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</si>
  <si>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</si>
  <si>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</si>
  <si>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</si>
  <si>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</si>
  <si>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</si>
  <si>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</si>
  <si>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</si>
  <si>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</si>
  <si>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</si>
  <si>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</si>
  <si>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</si>
  <si>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</si>
  <si>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</si>
  <si>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</si>
  <si>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</si>
  <si>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</si>
  <si>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</si>
  <si>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</si>
  <si>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</si>
  <si>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</si>
  <si>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</si>
  <si>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</si>
  <si>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</si>
  <si>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</si>
  <si>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</si>
  <si>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</si>
  <si>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</si>
  <si>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</si>
  <si>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</si>
  <si>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</si>
  <si>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</si>
  <si>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</si>
  <si>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</si>
  <si>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</si>
  <si>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</si>
  <si>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</si>
  <si>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</si>
  <si>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</si>
  <si>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</si>
  <si>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</si>
  <si>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</si>
  <si>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</si>
  <si>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</si>
  <si>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</si>
  <si>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</si>
  <si>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</si>
  <si>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</si>
  <si>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</si>
  <si>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</si>
  <si>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</si>
  <si>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</si>
  <si>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</si>
  <si>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</si>
  <si>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</si>
  <si>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</si>
  <si>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</si>
  <si>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</si>
  <si>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</si>
  <si>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</si>
  <si>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</si>
  <si>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</si>
  <si>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</si>
  <si>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</si>
  <si>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</si>
  <si>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</si>
  <si>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</si>
  <si>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</si>
  <si>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</si>
  <si>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</si>
  <si>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</si>
  <si>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</si>
  <si>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</si>
  <si>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</si>
  <si>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</si>
  <si>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</si>
  <si>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</si>
  <si>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</si>
  <si>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</si>
  <si>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</si>
  <si>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</si>
  <si>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</si>
  <si>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</si>
  <si>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</si>
  <si>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</si>
  <si>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</si>
  <si>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</si>
  <si>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</si>
  <si>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</si>
  <si>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</si>
  <si>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</si>
  <si>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</si>
  <si>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</si>
  <si>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</si>
  <si>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</si>
  <si>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</si>
  <si>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</si>
  <si>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</si>
  <si>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</si>
  <si>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</si>
  <si>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</si>
  <si>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</si>
  <si>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</si>
  <si>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</si>
  <si>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</si>
  <si>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</si>
  <si>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</si>
  <si>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</si>
  <si>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</si>
  <si>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</si>
  <si>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</si>
  <si>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</si>
  <si>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</si>
  <si>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</si>
  <si>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</si>
  <si>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</si>
  <si>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</si>
  <si>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</si>
  <si>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</si>
  <si>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</si>
  <si>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</si>
  <si>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</si>
  <si>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</si>
  <si>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</si>
  <si>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</si>
  <si>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</si>
  <si>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</si>
  <si>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</si>
  <si>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</si>
  <si>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</si>
  <si>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</si>
  <si>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</si>
  <si>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</si>
  <si>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</si>
  <si>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</si>
  <si>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</si>
  <si>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</si>
  <si>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</si>
  <si>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</si>
  <si>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</si>
  <si>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</si>
  <si>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</si>
  <si>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</si>
  <si>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</si>
  <si>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</si>
  <si>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</si>
  <si>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</si>
  <si>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</si>
  <si>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</si>
  <si>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</si>
  <si>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</si>
  <si>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</si>
  <si>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</si>
  <si>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</si>
  <si>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</si>
  <si>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</si>
  <si>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</si>
  <si>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</si>
  <si>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</si>
  <si>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</si>
  <si>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</si>
  <si>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</si>
  <si>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</si>
  <si>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</si>
  <si>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</si>
  <si>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</si>
  <si>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</si>
  <si>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</si>
  <si>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</si>
  <si>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</si>
  <si>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</si>
  <si>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</si>
  <si>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</si>
  <si>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</si>
  <si>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</si>
  <si>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</si>
  <si>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</si>
  <si>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</si>
  <si>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</si>
  <si>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</si>
  <si>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</si>
  <si>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</si>
  <si>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</si>
  <si>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</si>
  <si>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</si>
  <si>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</si>
  <si>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</si>
  <si>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</si>
  <si>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</si>
  <si>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</si>
  <si>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</si>
  <si>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</si>
  <si>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</si>
  <si>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</si>
  <si>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</si>
  <si>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</si>
  <si>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</si>
  <si>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</si>
  <si>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</si>
  <si>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</si>
  <si>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</si>
  <si>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</si>
  <si>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</si>
  <si>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</si>
  <si>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</si>
  <si>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</si>
  <si>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</si>
  <si>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</si>
  <si>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</si>
  <si>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</si>
  <si>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</si>
  <si>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</si>
  <si>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</si>
  <si>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</si>
  <si>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</si>
  <si>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</si>
  <si>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</si>
  <si>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</si>
  <si>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</si>
  <si>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</si>
  <si>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</si>
  <si>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</si>
  <si>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</si>
  <si>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</si>
  <si>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</si>
  <si>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</si>
  <si>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</si>
  <si>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</si>
  <si>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</si>
  <si>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</si>
  <si>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</si>
  <si>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</si>
  <si>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</si>
  <si>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</si>
  <si>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</si>
  <si>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</si>
  <si>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</si>
  <si>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</si>
  <si>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</si>
  <si>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</si>
  <si>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</si>
  <si>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</si>
  <si>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</si>
  <si>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</si>
  <si>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</si>
  <si>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</si>
  <si>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</si>
  <si>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</si>
  <si>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</si>
  <si>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</si>
  <si>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</si>
  <si>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</si>
  <si>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</si>
  <si>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</si>
  <si>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</si>
  <si>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</si>
  <si>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</si>
  <si>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</si>
  <si>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</si>
  <si>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</si>
  <si>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</si>
  <si>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</si>
  <si>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</si>
  <si>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</si>
  <si>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</si>
  <si>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</si>
  <si>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</si>
  <si>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</si>
  <si>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</si>
  <si>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</si>
  <si>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</si>
  <si>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</si>
  <si>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</si>
  <si>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</si>
  <si>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</si>
  <si>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</si>
  <si>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</si>
  <si>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</si>
  <si>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</si>
  <si>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</si>
  <si>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</si>
  <si>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</si>
  <si>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</si>
  <si>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</si>
  <si>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</si>
  <si>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</si>
  <si>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</si>
  <si>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</si>
  <si>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</si>
  <si>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</si>
  <si>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</si>
  <si>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</si>
  <si>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</si>
  <si>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</si>
  <si>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</si>
  <si>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</si>
  <si>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</si>
  <si>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</si>
  <si>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</si>
  <si>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</si>
  <si>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</si>
  <si>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</si>
  <si>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</si>
  <si>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</si>
  <si>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</si>
  <si>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</si>
  <si>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</si>
  <si>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</si>
  <si>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</si>
  <si>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</si>
  <si>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</si>
  <si>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</si>
  <si>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</si>
  <si>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</si>
  <si>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</si>
  <si>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</si>
  <si>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</si>
  <si>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</si>
  <si>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</si>
  <si>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</si>
  <si>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</si>
  <si>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</si>
  <si>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</si>
  <si>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</si>
  <si>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</si>
  <si>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</si>
  <si>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</si>
  <si>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</si>
  <si>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</si>
  <si>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</si>
  <si>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</si>
  <si>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</si>
  <si>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</si>
  <si>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</si>
  <si>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</si>
  <si>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</si>
  <si>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</si>
  <si>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</si>
  <si>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</si>
  <si>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</si>
  <si>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</si>
  <si>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</si>
  <si>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</si>
  <si>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</si>
  <si>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</si>
  <si>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</si>
  <si>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</si>
  <si>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</si>
  <si>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</si>
  <si>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</si>
  <si>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</si>
  <si>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</si>
  <si>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</si>
  <si>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</si>
  <si>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</si>
  <si>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</si>
  <si>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</si>
  <si>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</si>
  <si>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</si>
  <si>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</si>
  <si>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</si>
  <si>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</si>
  <si>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</si>
  <si>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</si>
  <si>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</si>
  <si>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</si>
  <si>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</si>
  <si>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</si>
  <si>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</si>
  <si>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</si>
  <si>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</si>
  <si>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</si>
  <si>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</si>
  <si>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</si>
  <si>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</si>
  <si>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</si>
  <si>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</si>
  <si>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</si>
  <si>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</si>
  <si>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</si>
  <si>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</si>
  <si>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</si>
  <si>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</si>
  <si>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</si>
  <si>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</si>
  <si>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</si>
  <si>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</si>
  <si>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</si>
  <si>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</si>
  <si>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</si>
  <si>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</si>
  <si>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</si>
  <si>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</si>
  <si>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</si>
  <si>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</si>
  <si>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</si>
  <si>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</si>
  <si>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</si>
  <si>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</si>
  <si>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</si>
  <si>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</si>
  <si>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</si>
  <si>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</si>
  <si>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</si>
  <si>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</si>
  <si>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</si>
  <si>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</si>
  <si>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</si>
  <si>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</si>
  <si>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</si>
  <si>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</si>
  <si>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</si>
  <si>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</si>
  <si>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</si>
  <si>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</si>
  <si>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</si>
  <si>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</si>
  <si>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</si>
  <si>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</si>
  <si>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</si>
  <si>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</si>
  <si>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</si>
  <si>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</si>
  <si>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</si>
  <si>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</si>
  <si>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</si>
  <si>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</si>
  <si>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</si>
  <si>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</si>
  <si>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</si>
  <si>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</si>
  <si>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</si>
  <si>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</si>
  <si>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</si>
  <si>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</si>
  <si>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</si>
  <si>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</si>
  <si>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</si>
  <si>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</si>
  <si>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</si>
  <si>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</si>
  <si>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</si>
  <si>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</si>
  <si>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</si>
  <si>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</si>
  <si>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</si>
  <si>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</si>
  <si>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</si>
  <si>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</si>
  <si>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</si>
  <si>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</si>
  <si>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</si>
  <si>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</si>
  <si>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</si>
  <si>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</si>
  <si>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</si>
  <si>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</si>
  <si>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</si>
  <si>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</si>
  <si>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</si>
  <si>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</si>
  <si>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</si>
  <si>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</si>
  <si>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</si>
  <si>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</si>
  <si>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</si>
  <si>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</si>
  <si>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</si>
  <si>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</si>
  <si>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</si>
  <si>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</si>
  <si>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</si>
  <si>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</si>
  <si>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</si>
  <si>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</si>
  <si>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</si>
  <si>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</si>
  <si>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</si>
  <si>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</si>
  <si>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</si>
  <si>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</si>
  <si>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</si>
  <si>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</si>
  <si>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</si>
  <si>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</si>
  <si>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</si>
  <si>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</si>
  <si>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</si>
  <si>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</si>
  <si>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</si>
  <si>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</si>
  <si>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</si>
  <si>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</si>
  <si>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</si>
  <si>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</si>
  <si>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</si>
  <si>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</si>
  <si>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</si>
  <si>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</si>
  <si>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</si>
  <si>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</si>
  <si>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</si>
  <si>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</si>
  <si>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</si>
  <si>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</si>
  <si>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</si>
  <si>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</si>
  <si>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</si>
  <si>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</si>
  <si>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</si>
  <si>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</si>
  <si>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</si>
  <si>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</si>
  <si>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</si>
  <si>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</si>
  <si>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</si>
  <si>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</si>
  <si>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</si>
  <si>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</si>
  <si>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</si>
  <si>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</si>
  <si>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</si>
  <si>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</si>
  <si>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</si>
  <si>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</si>
  <si>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</si>
  <si>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</si>
  <si>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</si>
  <si>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</si>
  <si>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</si>
  <si>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</si>
  <si>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</si>
  <si>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</si>
  <si>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</si>
  <si>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</si>
  <si>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</si>
  <si>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</si>
  <si>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</si>
  <si>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</si>
  <si>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</si>
  <si>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</si>
  <si>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</si>
  <si>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</si>
  <si>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</si>
  <si>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</si>
  <si>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</si>
  <si>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</si>
  <si>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</si>
  <si>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</si>
  <si>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</si>
  <si>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</si>
  <si>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</si>
  <si>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</si>
  <si>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</si>
  <si>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</si>
  <si>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</si>
  <si>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</si>
  <si>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</si>
  <si>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</si>
  <si>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</si>
  <si>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</si>
  <si>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</si>
  <si>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</si>
  <si>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</si>
  <si>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</si>
  <si>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</si>
  <si>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</si>
  <si>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</si>
  <si>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</si>
  <si>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</si>
  <si>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</si>
  <si>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</si>
  <si>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</si>
  <si>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</si>
  <si>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</si>
  <si>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</si>
  <si>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</si>
  <si>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</si>
  <si>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</si>
  <si>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</si>
  <si>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</si>
  <si>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</si>
  <si>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</si>
  <si>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</si>
  <si>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</si>
  <si>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</si>
  <si>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</si>
  <si>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</si>
  <si>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</si>
  <si>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</si>
  <si>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</si>
  <si>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</si>
  <si>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</si>
  <si>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</si>
  <si>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</si>
  <si>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</si>
  <si>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</si>
  <si>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</si>
  <si>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</si>
  <si>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</si>
  <si>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</si>
  <si>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</si>
  <si>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</si>
  <si>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</si>
  <si>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</si>
  <si>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</si>
  <si>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</si>
  <si>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</si>
  <si>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</si>
  <si>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</si>
  <si>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</si>
  <si>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</si>
  <si>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</si>
  <si>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</si>
  <si>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</si>
  <si>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</si>
  <si>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</si>
  <si>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</si>
  <si>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</si>
  <si>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</si>
  <si>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</si>
  <si>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</si>
  <si>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</si>
  <si>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</si>
  <si>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</si>
  <si>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</si>
  <si>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</si>
  <si>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</si>
  <si>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</si>
  <si>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</si>
  <si>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</si>
  <si>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</si>
  <si>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</si>
  <si>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</si>
  <si>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</si>
  <si>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</si>
  <si>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</si>
  <si>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</si>
  <si>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</si>
  <si>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</si>
  <si>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</si>
  <si>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</si>
  <si>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</si>
  <si>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</si>
  <si>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</si>
  <si>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</si>
  <si>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</si>
  <si>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</si>
  <si>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</si>
  <si>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</si>
  <si>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</si>
  <si>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</si>
  <si>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</si>
  <si>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</si>
  <si>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</si>
  <si>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</si>
  <si>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</si>
  <si>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</si>
  <si>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</si>
  <si>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</si>
  <si>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</si>
  <si>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</si>
  <si>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</si>
  <si>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</si>
  <si>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</si>
  <si>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</si>
  <si>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</si>
  <si>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</si>
  <si>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</si>
  <si>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</si>
  <si>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</si>
  <si>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</si>
  <si>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</si>
  <si>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</si>
  <si>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</si>
  <si>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</si>
  <si>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</si>
  <si>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</si>
  <si>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</si>
  <si>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</si>
  <si>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</si>
  <si>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</si>
  <si>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</si>
  <si>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</si>
  <si>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</si>
  <si>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</si>
  <si>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</si>
  <si>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</si>
  <si>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</si>
  <si>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</si>
  <si>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</si>
  <si>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</si>
  <si>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</si>
  <si>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</si>
  <si>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</si>
  <si>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</si>
  <si>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</si>
  <si>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</si>
  <si>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</si>
  <si>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</si>
  <si>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</si>
  <si>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</si>
  <si>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</si>
  <si>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</si>
  <si>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</si>
  <si>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</si>
  <si>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</si>
  <si>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</si>
  <si>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</si>
  <si>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</si>
  <si>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</si>
  <si>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</si>
  <si>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</si>
  <si>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</si>
  <si>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</si>
  <si>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</si>
  <si>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</si>
  <si>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</si>
  <si>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</si>
  <si>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</si>
  <si>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</si>
  <si>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</si>
  <si>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</si>
  <si>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</si>
  <si>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</si>
  <si>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</si>
  <si>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</si>
  <si>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</si>
  <si>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</si>
  <si>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</si>
  <si>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</si>
  <si>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</si>
  <si>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</si>
  <si>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</si>
  <si>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</si>
  <si>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</si>
  <si>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</si>
  <si>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</si>
  <si>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</si>
  <si>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</si>
  <si>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</si>
  <si>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</si>
  <si>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</si>
  <si>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</si>
  <si>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</si>
  <si>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</si>
  <si>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</si>
  <si>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</si>
  <si>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</si>
  <si>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</si>
  <si>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</si>
  <si>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</si>
  <si>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</si>
  <si>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</si>
  <si>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</si>
  <si>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</si>
  <si>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</si>
  <si>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</si>
  <si>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</si>
  <si>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</si>
  <si>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</si>
  <si>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</si>
  <si>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</si>
  <si>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</si>
  <si>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</si>
  <si>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</si>
  <si>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</si>
  <si>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</si>
  <si>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</si>
  <si>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</si>
  <si>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</si>
  <si>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</si>
  <si>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</si>
  <si>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</si>
  <si>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</si>
  <si>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</si>
  <si>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</si>
  <si>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</si>
  <si>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</si>
  <si>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</si>
  <si>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</si>
  <si>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</si>
  <si>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</si>
  <si>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</si>
  <si>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</si>
  <si>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</si>
  <si>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</si>
  <si>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</si>
  <si>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</si>
  <si>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</si>
  <si>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</si>
  <si>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</si>
  <si>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</si>
  <si>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</si>
  <si>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</si>
  <si>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</si>
  <si>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</si>
  <si>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</si>
  <si>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</si>
  <si>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</si>
  <si>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</si>
  <si>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</si>
  <si>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</si>
  <si>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</si>
  <si>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</si>
  <si>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</si>
  <si>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</si>
  <si>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</si>
  <si>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</si>
  <si>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</si>
  <si>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</si>
  <si>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</si>
  <si>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</si>
  <si>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</si>
  <si>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</si>
  <si>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</si>
  <si>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</si>
  <si>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</si>
  <si>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</si>
  <si>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</si>
  <si>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</si>
  <si>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</si>
  <si>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</si>
  <si>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</si>
  <si>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</si>
  <si>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</si>
  <si>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</si>
  <si>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</si>
  <si>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</si>
  <si>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</si>
  <si>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</si>
  <si>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</si>
  <si>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</si>
  <si>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</si>
  <si>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</si>
  <si>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</si>
  <si>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</si>
  <si>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</si>
  <si>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</si>
  <si>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</si>
  <si>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</si>
  <si>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</si>
  <si>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</si>
  <si>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</si>
  <si>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</si>
  <si>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</si>
  <si>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</si>
  <si>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</si>
  <si>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</si>
  <si>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</si>
  <si>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</si>
  <si>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</si>
  <si>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</si>
  <si>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</si>
  <si>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</si>
  <si>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</si>
  <si>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</si>
  <si>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</si>
  <si>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</si>
  <si>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</si>
  <si>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</si>
  <si>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</si>
  <si>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</si>
  <si>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</si>
  <si>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</si>
  <si>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</si>
  <si>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</si>
  <si>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</si>
  <si>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</si>
  <si>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</si>
  <si>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</si>
  <si>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</si>
  <si>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</si>
  <si>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</si>
  <si>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</si>
  <si>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</si>
  <si>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</si>
  <si>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</si>
  <si>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</si>
  <si>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</si>
  <si>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</si>
  <si>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</si>
  <si>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</si>
  <si>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</si>
  <si>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</si>
  <si>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</si>
  <si>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</si>
  <si>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</si>
  <si>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</si>
  <si>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</si>
  <si>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</si>
  <si>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</si>
  <si>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</si>
  <si>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</si>
  <si>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</si>
  <si>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</si>
  <si>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</si>
  <si>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</si>
  <si>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</si>
  <si>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</si>
  <si>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</si>
  <si>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</si>
  <si>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</si>
  <si>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</si>
  <si>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</si>
  <si>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</si>
  <si>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</si>
  <si>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</si>
  <si>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</si>
  <si>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</si>
  <si>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</si>
  <si>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</si>
  <si>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</si>
  <si>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</si>
  <si>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</si>
  <si>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</si>
  <si>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</si>
  <si>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</si>
  <si>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</si>
  <si>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</si>
  <si>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</si>
  <si>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</si>
  <si>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</si>
  <si>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</si>
  <si>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</si>
  <si>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</si>
  <si>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</si>
  <si>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</si>
  <si>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</si>
  <si>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</si>
  <si>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</si>
  <si>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</si>
  <si>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</si>
  <si>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</si>
  <si>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</si>
  <si>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</si>
  <si>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</si>
  <si>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</si>
  <si>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</si>
  <si>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</si>
  <si>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</si>
  <si>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</si>
  <si>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</si>
  <si>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</si>
  <si>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</si>
  <si>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</si>
  <si>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</si>
  <si>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  DE BIENESTAR FAMILIAR </t>
  </si>
  <si>
    <t>03412020</t>
  </si>
  <si>
    <t>PRESTAR LOS SERVICIOS PARA LA ATENCION A LA PRIMERA INFANCIA EN LOS HOGARES COMUNITARIOS DE BIENESTAR HCB Y HOGARES COMUNITARIOS DE BIENESTAR AGRUPADOS Y EL SERVICIO HCB FAMILIA MUJER E INFANCIA</t>
  </si>
  <si>
    <t>039</t>
  </si>
  <si>
    <t xml:space="preserve">INTERVENIR A LAS INSTITUCIONES EDUCTIVAS DISTRITALES Y CAPACITAR A LOS ESTUDIANTES EN TEMATICAS DE EDUCACION EN SALUD PARA LA CONSTRUCCION DE HABITOS Y ESTILOS DE VIDA SALUDABLE </t>
  </si>
  <si>
    <t>INSTITUTO DISTRITAL DE SANTA MARTAQ PARA LA RECREACION Y EL DEPORTE</t>
  </si>
  <si>
    <t>002</t>
  </si>
  <si>
    <t>ANUAR ESFUERZOS TECNICOS, LOGISITICOS, ADMINISTR5ATIVOS Y FINANCIERO PARA APOYO AL DESARROLLO DE LOS JUEGOS INTERCOLEGIADOS -SUPERATE EN LA CIUDAD DE SANTA MARTA</t>
  </si>
  <si>
    <t>COLABORACION ENTRE LA FUNDACION ENTRE TODOS Y ASOEDUCAR S.A.S. PARA LA FORMACION EN COMPETENCIAS ASOCIADAS AL SECTOR DE LA COCINA ANCESTRAL AFRODESENDIENTES Y LA PREPARACION DE ALIMENTOS CON COMPONENTES DE EMPRENDIMIENTO PARA MUJERES AFRODESENDIENTES PERTENECIENTES A SECTORES VULNERABLES</t>
  </si>
  <si>
    <t>ALCALDIA MUNICIPAL ZONA BANANERA</t>
  </si>
  <si>
    <t>001</t>
  </si>
  <si>
    <t>016</t>
  </si>
  <si>
    <t xml:space="preserve">PRESTACION DE SERVICIO DE APOYO LOGISTICO,TECNICO Y HUMANO PARA LA REALIZACION DE LAS DIFERENTES ACTIVIDADES DE RECREACION A TRAVES DE GIMNASIA DIRIGIDA CON ADULTOS MAYORES </t>
  </si>
  <si>
    <t>IGLESIA CENTRO BIBLICO INTERNACIONAL EMANUEL</t>
  </si>
  <si>
    <t>005</t>
  </si>
  <si>
    <t xml:space="preserve">IMPLEMENTAR EL PROYECTO DE EDUCACION PARA LA SEXUALIDAD Y CONSTRUCCION CIUDADAQNIA EN TRES INSTITUCIONES EDUCATIVA DEL DEPARTAMENTO DEL MAGDALENA </t>
  </si>
  <si>
    <t>004</t>
  </si>
  <si>
    <t xml:space="preserve">DIPLOMADO DE FORMACION A DOCENTES EN PEDAGOGIA PARA LA RESIGNIFICACION DEL PROYECTO EDUCATIVO EN TRES INSTITUCIONES DEL DEPARTAMENTO DEL MAGDALENA </t>
  </si>
  <si>
    <t>003</t>
  </si>
  <si>
    <t xml:space="preserve">RESIGNIFICACION DEL PEI SEGÚN LOS LINEAMIENTOS DEL MINISTERIO DE EDUCACION Y CAPACITACION A LOS DOCENTES Y DIRECTIVOS DOCENTES </t>
  </si>
  <si>
    <t xml:space="preserve">SERVIMAS </t>
  </si>
  <si>
    <t xml:space="preserve">IMPLEMENTACION DEL MODELO EDUCATIVO FLEXIBLE EN LA POBLACION ADULTA EN LOS DEPARTAMENTO DEL MAGDALENA, CESAR Y LA GUAJIRA </t>
  </si>
  <si>
    <t xml:space="preserve">FUNDACION CLUB JUVENIL DEL SUR </t>
  </si>
  <si>
    <t>FORTALECIMIENTOS EN LA FORMACION INTEGRAL, DESARROLLO INTELECTUAL, EMOCIONAL, SOCIAL Y ETICO DE ESTUDIANTES ( NIÑOS,NIÑAS Y ADOLESCENTES) ENTRE 2 Y 18 AÑOS QUE SON ATENDIDOS EN LOS ESTABLECIMIENTOS EDUCATIVOS EN LOS MUNICIPIOS DE SITIO NUEVO, PUEBLO VIEJO, SANTA ANA, PIJIÑO DEL CARMEN, SAN ANGEL, ALGARROBO Y ZONA BANANERA</t>
  </si>
  <si>
    <t>006</t>
  </si>
  <si>
    <t>FORTALECIMIENTOS EN LA FORMACION INTEGRAL, DESARROLLO INTELECTUAL, EMOCIONAL, SOCIAL Y ETICO DE ESTUDIANTES ( NIÑOS,NIÑAS Y ADOLESCENTES) ENTRE 2 Y 18 AÑOS QUE SON ATENDIDOS EN LOS ESTABLECIMIENTOS EDUCATIVOS EN LOS MUNICIPIOS DE SITIO NUEVO, PUEBLO VIEJO</t>
  </si>
  <si>
    <t>DIEGO ARMANDO GOMEZ ANDRADE</t>
  </si>
  <si>
    <t>CARRERA 11 N° 17-06</t>
  </si>
  <si>
    <t>3178372275</t>
  </si>
  <si>
    <t>fundacionentretodos@gmail.com</t>
  </si>
  <si>
    <t>PRESTAR EL SERVICIO DE EDUCACION INICIAL EN EL MARCO DE LA ATENCION  INTEGRAL  EN DESARROLLO INFANTIL EN MEDIO  FAMILIAR - DIMF- PRESTAR SERVICIO DE EDUCACION INICIAL EN EL MARCO DE LA ATENCION INTEGRAL EN CENTROS DE DESARROLLO INFANTIL -CDI-  DE CONFORMIDAD CON EL MANUAL OPERATIVO DE LA MODALIDAD FAMILIAR Y INSTITUCIONAL, EL LINEAMIENTO TECNICO PARA LA ATENCION  A LA PRIMERA INFANCIA Y LAS DIRECTRICES ESTABLECIDAS POR EL ICBF, EN ARMONIA CON LA POLITICA DE ESTADO PARA EL DESARROLLO INTEGRAL DE LA PRIMERA INFANCIA DE CERO A SIEMPRE</t>
  </si>
  <si>
    <t>SECRETARIA DE SALUD DE SANTA MARTA</t>
  </si>
  <si>
    <t>2021-47-10001212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</si>
</sst>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900123576</v>
      </c>
      <c r="C20" s="5"/>
      <c r="D20" s="73"/>
      <c r="E20" s="5"/>
      <c r="F20" s="5"/>
      <c r="G20" s="5"/>
      <c r="H20" s="186"/>
      <c r="I20" s="149" t="s">
        <v>711</v>
      </c>
      <c r="J20" s="150" t="s">
        <v>713</v>
      </c>
      <c r="K20" s="151">
        <v>6658876254</v>
      </c>
      <c r="L20" s="152"/>
      <c r="M20" s="152">
        <v>44561</v>
      </c>
      <c r="N20" s="135">
        <f>+(M20-L20)/30</f>
        <v>1485.3666666666666</v>
      </c>
      <c r="O20" s="138"/>
      <c r="U20" s="134"/>
      <c r="V20" s="105">
        <f ca="1">NOW()</f>
        <v>44194.687190625002</v>
      </c>
      <c r="W20" s="105">
        <f ca="1">NOW()</f>
        <v>44194.687190625002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ENTRETODOS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43920</v>
      </c>
      <c r="F48" s="145">
        <v>44165</v>
      </c>
      <c r="G48" s="160">
        <f>IF(AND(E48&lt;&gt;"",F48&lt;&gt;""),((F48-E48)/30),"")</f>
        <v>8.1666666666666661</v>
      </c>
      <c r="H48" s="114" t="s">
        <v>2678</v>
      </c>
      <c r="I48" s="113" t="s">
        <v>208</v>
      </c>
      <c r="J48" s="113" t="s">
        <v>210</v>
      </c>
      <c r="K48" s="116">
        <v>618704384</v>
      </c>
      <c r="L48" s="115" t="s">
        <v>1148</v>
      </c>
      <c r="M48" s="117">
        <v>1</v>
      </c>
      <c r="N48" s="115" t="s">
        <v>1151</v>
      </c>
      <c r="O48" s="115" t="s">
        <v>1148</v>
      </c>
      <c r="P48" s="78"/>
    </row>
    <row r="49" spans="1:16" s="6" customFormat="1" ht="24.75" customHeight="1" x14ac:dyDescent="0.25">
      <c r="A49" s="143">
        <v>2</v>
      </c>
      <c r="B49" s="111" t="s">
        <v>2707</v>
      </c>
      <c r="C49" s="112" t="s">
        <v>31</v>
      </c>
      <c r="D49" s="110" t="s">
        <v>2679</v>
      </c>
      <c r="E49" s="145">
        <v>43055</v>
      </c>
      <c r="F49" s="145">
        <v>43100</v>
      </c>
      <c r="G49" s="160">
        <f t="shared" ref="G49:G50" si="2">IF(AND(E49&lt;&gt;"",F49&lt;&gt;""),((F49-E49)/30),"")</f>
        <v>1.5</v>
      </c>
      <c r="H49" s="114" t="s">
        <v>2680</v>
      </c>
      <c r="I49" s="113" t="s">
        <v>711</v>
      </c>
      <c r="J49" s="113" t="s">
        <v>713</v>
      </c>
      <c r="K49" s="116">
        <v>48897600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43637</v>
      </c>
      <c r="F50" s="145">
        <v>43830</v>
      </c>
      <c r="G50" s="160">
        <f t="shared" si="2"/>
        <v>6.4333333333333336</v>
      </c>
      <c r="H50" s="119" t="s">
        <v>2683</v>
      </c>
      <c r="I50" s="113" t="s">
        <v>711</v>
      </c>
      <c r="J50" s="113" t="s">
        <v>713</v>
      </c>
      <c r="K50" s="116">
        <v>114310000</v>
      </c>
      <c r="L50" s="115" t="s">
        <v>1148</v>
      </c>
      <c r="M50" s="117">
        <v>1</v>
      </c>
      <c r="N50" s="115" t="s">
        <v>27</v>
      </c>
      <c r="O50" s="115" t="s">
        <v>26</v>
      </c>
      <c r="P50" s="78"/>
    </row>
    <row r="51" spans="1:16" s="6" customFormat="1" ht="24.75" customHeight="1" outlineLevel="1" x14ac:dyDescent="0.25">
      <c r="A51" s="143">
        <v>4</v>
      </c>
      <c r="B51" s="122" t="s">
        <v>2685</v>
      </c>
      <c r="C51" s="112" t="s">
        <v>32</v>
      </c>
      <c r="D51" s="110" t="s">
        <v>2682</v>
      </c>
      <c r="E51" s="145">
        <v>42834</v>
      </c>
      <c r="F51" s="145">
        <v>43038</v>
      </c>
      <c r="G51" s="160">
        <f>IF(AND(E51&lt;&gt;"",F51&lt;&gt;""),((F51-E51)/30),"")</f>
        <v>6.8</v>
      </c>
      <c r="H51" s="114" t="s">
        <v>2684</v>
      </c>
      <c r="I51" s="113" t="s">
        <v>163</v>
      </c>
      <c r="J51" s="113" t="s">
        <v>164</v>
      </c>
      <c r="K51" s="116">
        <v>170000000</v>
      </c>
      <c r="L51" s="115" t="s">
        <v>1148</v>
      </c>
      <c r="M51" s="117">
        <v>1</v>
      </c>
      <c r="N51" s="115" t="s">
        <v>27</v>
      </c>
      <c r="O51" s="115" t="s">
        <v>26</v>
      </c>
      <c r="P51" s="78"/>
    </row>
    <row r="52" spans="1:16" s="7" customFormat="1" ht="24.75" customHeight="1" outlineLevel="1" x14ac:dyDescent="0.25">
      <c r="A52" s="144">
        <v>5</v>
      </c>
      <c r="B52" s="122" t="s">
        <v>2689</v>
      </c>
      <c r="C52" s="112" t="s">
        <v>31</v>
      </c>
      <c r="D52" s="110" t="s">
        <v>2687</v>
      </c>
      <c r="E52" s="145">
        <v>42962</v>
      </c>
      <c r="F52" s="145">
        <v>42993</v>
      </c>
      <c r="G52" s="160">
        <f>IF(AND(E52&lt;&gt;"",F52&lt;&gt;""),((F52-E52)/30),"")</f>
        <v>1.0333333333333334</v>
      </c>
      <c r="H52" s="119" t="s">
        <v>2688</v>
      </c>
      <c r="I52" s="113" t="s">
        <v>711</v>
      </c>
      <c r="J52" s="113" t="s">
        <v>740</v>
      </c>
      <c r="K52" s="116">
        <v>20000000</v>
      </c>
      <c r="L52" s="115" t="s">
        <v>1148</v>
      </c>
      <c r="M52" s="117">
        <v>1</v>
      </c>
      <c r="N52" s="115" t="s">
        <v>27</v>
      </c>
      <c r="O52" s="115" t="s">
        <v>26</v>
      </c>
      <c r="P52" s="79"/>
    </row>
    <row r="53" spans="1:16" s="7" customFormat="1" ht="24.75" customHeight="1" outlineLevel="1" x14ac:dyDescent="0.25">
      <c r="A53" s="144">
        <v>6</v>
      </c>
      <c r="B53" s="122" t="s">
        <v>2689</v>
      </c>
      <c r="C53" s="112" t="s">
        <v>32</v>
      </c>
      <c r="D53" s="110" t="s">
        <v>2690</v>
      </c>
      <c r="E53" s="145">
        <v>42583</v>
      </c>
      <c r="F53" s="145">
        <v>42705</v>
      </c>
      <c r="G53" s="160">
        <f>IF(AND(E53&lt;&gt;"",F53&lt;&gt;""),((F53-E53)/30),"")</f>
        <v>4.0666666666666664</v>
      </c>
      <c r="H53" s="119" t="s">
        <v>2691</v>
      </c>
      <c r="I53" s="113" t="s">
        <v>711</v>
      </c>
      <c r="J53" s="113" t="s">
        <v>712</v>
      </c>
      <c r="K53" s="116">
        <v>45000000</v>
      </c>
      <c r="L53" s="115" t="s">
        <v>1148</v>
      </c>
      <c r="M53" s="117">
        <v>1</v>
      </c>
      <c r="N53" s="115" t="s">
        <v>27</v>
      </c>
      <c r="O53" s="115" t="s">
        <v>26</v>
      </c>
      <c r="P53" s="79"/>
    </row>
    <row r="54" spans="1:16" s="7" customFormat="1" ht="24.75" customHeight="1" outlineLevel="1" x14ac:dyDescent="0.25">
      <c r="A54" s="144">
        <v>7</v>
      </c>
      <c r="B54" s="122" t="s">
        <v>2689</v>
      </c>
      <c r="C54" s="112" t="s">
        <v>32</v>
      </c>
      <c r="D54" s="110" t="s">
        <v>2692</v>
      </c>
      <c r="E54" s="145">
        <v>42552</v>
      </c>
      <c r="F54" s="145">
        <v>42705</v>
      </c>
      <c r="G54" s="160">
        <f>IF(AND(E54&lt;&gt;"",F54&lt;&gt;""),((F54-E54)/30),"")</f>
        <v>5.0999999999999996</v>
      </c>
      <c r="H54" s="114" t="s">
        <v>2693</v>
      </c>
      <c r="I54" s="113" t="s">
        <v>711</v>
      </c>
      <c r="J54" s="113" t="s">
        <v>712</v>
      </c>
      <c r="K54" s="118">
        <v>285000000</v>
      </c>
      <c r="L54" s="115" t="s">
        <v>1148</v>
      </c>
      <c r="M54" s="117">
        <v>1</v>
      </c>
      <c r="N54" s="115" t="s">
        <v>27</v>
      </c>
      <c r="O54" s="115" t="s">
        <v>26</v>
      </c>
      <c r="P54" s="79"/>
    </row>
    <row r="55" spans="1:16" s="7" customFormat="1" ht="24.75" customHeight="1" outlineLevel="1" x14ac:dyDescent="0.25">
      <c r="A55" s="144">
        <v>8</v>
      </c>
      <c r="B55" s="122" t="s">
        <v>2696</v>
      </c>
      <c r="C55" s="112" t="s">
        <v>32</v>
      </c>
      <c r="D55" s="110" t="s">
        <v>2686</v>
      </c>
      <c r="E55" s="145">
        <v>42095</v>
      </c>
      <c r="F55" s="145">
        <v>42370</v>
      </c>
      <c r="G55" s="160">
        <f>IF(AND(E55&lt;&gt;"",F55&lt;&gt;""),((F55-E55)/30),"")</f>
        <v>9.1666666666666661</v>
      </c>
      <c r="H55" s="114" t="s">
        <v>2695</v>
      </c>
      <c r="I55" s="113" t="s">
        <v>1154</v>
      </c>
      <c r="J55" s="113" t="s">
        <v>698</v>
      </c>
      <c r="K55" s="118">
        <v>62000000</v>
      </c>
      <c r="L55" s="115" t="s">
        <v>1148</v>
      </c>
      <c r="M55" s="117">
        <v>1</v>
      </c>
      <c r="N55" s="115" t="s">
        <v>27</v>
      </c>
      <c r="O55" s="115" t="s">
        <v>26</v>
      </c>
      <c r="P55" s="79"/>
    </row>
    <row r="56" spans="1:16" s="7" customFormat="1" ht="24.75" customHeight="1" outlineLevel="1" x14ac:dyDescent="0.25">
      <c r="A56" s="144">
        <v>9</v>
      </c>
      <c r="B56" s="122" t="s">
        <v>2698</v>
      </c>
      <c r="C56" s="112" t="s">
        <v>32</v>
      </c>
      <c r="D56" s="110" t="s">
        <v>2686</v>
      </c>
      <c r="E56" s="145">
        <v>42005</v>
      </c>
      <c r="F56" s="145">
        <v>42370</v>
      </c>
      <c r="G56" s="160">
        <f>IF(AND(E56&lt;&gt;"",F56&lt;&gt;""),((F56-E56)/30),"")</f>
        <v>12.166666666666666</v>
      </c>
      <c r="H56" s="114" t="s">
        <v>2697</v>
      </c>
      <c r="I56" s="113" t="s">
        <v>711</v>
      </c>
      <c r="J56" s="113" t="s">
        <v>712</v>
      </c>
      <c r="K56" s="118">
        <v>20000000</v>
      </c>
      <c r="L56" s="115" t="s">
        <v>1148</v>
      </c>
      <c r="M56" s="117">
        <v>1</v>
      </c>
      <c r="N56" s="115" t="s">
        <v>27</v>
      </c>
      <c r="O56" s="115" t="s">
        <v>26</v>
      </c>
      <c r="P56" s="79"/>
    </row>
    <row r="57" spans="1:16" s="7" customFormat="1" ht="24.75" customHeight="1" outlineLevel="1" x14ac:dyDescent="0.25">
      <c r="A57" s="144">
        <v>10</v>
      </c>
      <c r="B57" s="122" t="s">
        <v>2698</v>
      </c>
      <c r="C57" s="65" t="s">
        <v>32</v>
      </c>
      <c r="D57" s="63" t="s">
        <v>2694</v>
      </c>
      <c r="E57" s="145">
        <v>41835</v>
      </c>
      <c r="F57" s="145">
        <v>41988</v>
      </c>
      <c r="G57" s="160">
        <f>IF(AND(E57&lt;&gt;"",F57&lt;&gt;""),((F57-E57)/30),"")</f>
        <v>5.0999999999999996</v>
      </c>
      <c r="H57" s="64" t="s">
        <v>2699</v>
      </c>
      <c r="I57" s="63" t="s">
        <v>711</v>
      </c>
      <c r="J57" s="63" t="s">
        <v>712</v>
      </c>
      <c r="K57" s="66">
        <v>464034403</v>
      </c>
      <c r="L57" s="65" t="s">
        <v>1148</v>
      </c>
      <c r="M57" s="67">
        <v>1</v>
      </c>
      <c r="N57" s="65" t="s">
        <v>27</v>
      </c>
      <c r="O57" s="65" t="s">
        <v>1148</v>
      </c>
      <c r="P57" s="79"/>
    </row>
    <row r="58" spans="1:16" s="7" customFormat="1" ht="24.75" customHeight="1" outlineLevel="1" x14ac:dyDescent="0.25">
      <c r="A58" s="144">
        <v>11</v>
      </c>
      <c r="B58" s="64" t="s">
        <v>2698</v>
      </c>
      <c r="C58" s="65" t="s">
        <v>32</v>
      </c>
      <c r="D58" s="63" t="s">
        <v>2700</v>
      </c>
      <c r="E58" s="145">
        <v>41471</v>
      </c>
      <c r="F58" s="145">
        <v>41624</v>
      </c>
      <c r="G58" s="160">
        <f>IF(AND(E58&lt;&gt;"",F58&lt;&gt;""),((F58-E58)/30),"")</f>
        <v>5.0999999999999996</v>
      </c>
      <c r="H58" s="64" t="s">
        <v>2701</v>
      </c>
      <c r="I58" s="63" t="s">
        <v>711</v>
      </c>
      <c r="J58" s="63" t="s">
        <v>712</v>
      </c>
      <c r="K58" s="123">
        <v>464034403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ref="G59:G107" si="3">IF(AND(E59&lt;&gt;"",F59&lt;&gt;""),((F59-E59)/30),"")</f>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43920</v>
      </c>
      <c r="F114" s="145">
        <v>44165</v>
      </c>
      <c r="G114" s="160">
        <f>IF(AND(E114&lt;&gt;"",F114&lt;&gt;""),((F114-E114)/30),"")</f>
        <v>8.1666666666666661</v>
      </c>
      <c r="H114" s="122" t="s">
        <v>2678</v>
      </c>
      <c r="I114" s="121" t="s">
        <v>208</v>
      </c>
      <c r="J114" s="121" t="s">
        <v>210</v>
      </c>
      <c r="K114" s="123">
        <v>618704384</v>
      </c>
      <c r="L114" s="100">
        <f>+IF(AND(K114&gt;0,O114="Ejecución"),(K114/877802)*Tabla28[[#This Row],[% participación]],IF(AND(K114&gt;0,O114&lt;&gt;"Ejecución"),"-",""))</f>
        <v>704.83364585635491</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332943812.70000005</v>
      </c>
      <c r="F185" s="92"/>
      <c r="G185" s="93"/>
      <c r="H185" s="88"/>
      <c r="I185" s="90" t="s">
        <v>2627</v>
      </c>
      <c r="J185" s="166">
        <f>+SUM(M179:M183)</f>
        <v>0.03</v>
      </c>
      <c r="K185" s="202" t="s">
        <v>2628</v>
      </c>
      <c r="L185" s="202"/>
      <c r="M185" s="94">
        <f>+J185*(SUM(K20:K35))</f>
        <v>199766287.62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43759</v>
      </c>
      <c r="D193" s="5"/>
      <c r="E193" s="126">
        <v>2748</v>
      </c>
      <c r="F193" s="5"/>
      <c r="G193" s="5"/>
      <c r="H193" s="147" t="s">
        <v>2702</v>
      </c>
      <c r="J193" s="5"/>
      <c r="K193" s="127">
        <v>39664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41"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1</cp:lastModifiedBy>
  <cp:lastPrinted>2020-12-29T21:23:48Z</cp:lastPrinted>
  <dcterms:created xsi:type="dcterms:W3CDTF">2020-10-14T21:57:42Z</dcterms:created>
  <dcterms:modified xsi:type="dcterms:W3CDTF">2020-12-29T21:30:09Z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