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ANTIOQUIA/familiar carepa-apartado/"/>
    </mc:Choice>
  </mc:AlternateContent>
  <xr:revisionPtr revIDLastSave="4" documentId="13_ncr:1_{D70EE8CA-9A72-4EEB-81D0-7A9DEB344BDA}" xr6:coauthVersionLast="45" xr6:coauthVersionMax="45" xr10:uidLastSave="{B042E2C4-2AB7-4199-93F5-3A3D2EB986D9}"/>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<sst xmlns="http://schemas.openxmlformats.org/spreadsheetml/2006/main" count="3513" uniqueCount="2739">
  <si>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</si>
  <si>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</si>
  <si>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</si>
  <si>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</si>
  <si>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</si>
  <si>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</si>
  <si>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</si>
  <si>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</si>
  <si>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</si>
  <si>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</si>
  <si>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</si>
  <si>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</si>
  <si>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</si>
  <si>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</si>
  <si>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</si>
  <si>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</si>
  <si>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</si>
  <si>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</si>
  <si>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</si>
  <si>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</si>
  <si>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</si>
  <si>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</si>
  <si>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</si>
  <si>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</si>
  <si>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</si>
  <si>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</si>
  <si>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</si>
  <si>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</si>
  <si>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</si>
  <si>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</si>
  <si>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</si>
  <si>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</si>
  <si>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</si>
  <si>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</si>
  <si>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</si>
  <si>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</si>
  <si>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</si>
  <si>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</si>
  <si>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</si>
  <si>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</si>
  <si>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</si>
  <si>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</si>
  <si>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</si>
  <si>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</si>
  <si>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</si>
  <si>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</si>
  <si>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</si>
  <si>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</si>
  <si>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</si>
  <si>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</si>
  <si>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</si>
  <si>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</si>
  <si>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</si>
  <si>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</si>
  <si>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</si>
  <si>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</si>
  <si>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</si>
  <si>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</si>
  <si>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</si>
  <si>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</si>
  <si>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</si>
  <si>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</si>
  <si>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</si>
  <si>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</si>
  <si>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</si>
  <si>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</si>
  <si>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</si>
  <si>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</si>
  <si>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</si>
  <si>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</si>
  <si>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</si>
  <si>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</si>
  <si>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</si>
  <si>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</si>
  <si>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</si>
  <si>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</si>
  <si>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</si>
  <si>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</si>
  <si>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</si>
  <si>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</si>
  <si>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</si>
  <si>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</si>
  <si>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</si>
  <si>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</si>
  <si>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</si>
  <si>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</si>
  <si>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</si>
  <si>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</si>
  <si>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</si>
  <si>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</si>
  <si>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</si>
  <si>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</si>
  <si>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</si>
  <si>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</si>
  <si>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</si>
  <si>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</si>
  <si>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</si>
  <si>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</si>
  <si>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</si>
  <si>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</si>
  <si>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</si>
  <si>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</si>
  <si>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</si>
  <si>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</si>
  <si>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</si>
  <si>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</si>
  <si>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</si>
  <si>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</si>
  <si>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</si>
  <si>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</si>
  <si>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</si>
  <si>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</si>
  <si>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</si>
  <si>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</si>
  <si>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</si>
  <si>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</si>
  <si>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</si>
  <si>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</si>
  <si>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</si>
  <si>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</si>
  <si>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</si>
  <si>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</si>
  <si>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</si>
  <si>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</si>
  <si>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</si>
  <si>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</si>
  <si>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</si>
  <si>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</si>
  <si>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</si>
  <si>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</si>
  <si>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</si>
  <si>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</si>
  <si>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</si>
  <si>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</si>
  <si>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</si>
  <si>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</si>
  <si>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</si>
  <si>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</si>
  <si>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</si>
  <si>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</si>
  <si>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</si>
  <si>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</si>
  <si>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</si>
  <si>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</si>
  <si>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</si>
  <si>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</si>
  <si>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</si>
  <si>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</si>
  <si>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</si>
  <si>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</si>
  <si>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</si>
  <si>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</si>
  <si>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</si>
  <si>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</si>
  <si>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</si>
  <si>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</si>
  <si>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</si>
  <si>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</si>
  <si>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</si>
  <si>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</si>
  <si>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</si>
  <si>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</si>
  <si>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</si>
  <si>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</si>
  <si>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</si>
  <si>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</si>
  <si>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</si>
  <si>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</si>
  <si>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</si>
  <si>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</si>
  <si>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</si>
  <si>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</si>
  <si>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</si>
  <si>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</si>
  <si>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</si>
  <si>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</si>
  <si>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</si>
  <si>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</si>
  <si>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</si>
  <si>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</si>
  <si>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</si>
  <si>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</si>
  <si>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</si>
  <si>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</si>
  <si>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</si>
  <si>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</si>
  <si>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</si>
  <si>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</si>
  <si>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</si>
  <si>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</si>
  <si>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</si>
  <si>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</si>
  <si>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</si>
  <si>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</si>
  <si>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</si>
  <si>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</si>
  <si>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</si>
  <si>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</si>
  <si>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</si>
  <si>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</si>
  <si>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</si>
  <si>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</si>
  <si>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</si>
  <si>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</si>
  <si>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</si>
  <si>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</si>
  <si>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</si>
  <si>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</si>
  <si>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</si>
  <si>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</si>
  <si>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</si>
  <si>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</si>
  <si>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</si>
  <si>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</si>
  <si>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</si>
  <si>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</si>
  <si>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</si>
  <si>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</si>
  <si>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</si>
  <si>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</si>
  <si>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</si>
  <si>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</si>
  <si>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</si>
  <si>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</si>
  <si>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</si>
  <si>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</si>
  <si>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</si>
  <si>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</si>
  <si>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</si>
  <si>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</si>
  <si>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</si>
  <si>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</si>
  <si>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</si>
  <si>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</si>
  <si>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</si>
  <si>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</si>
  <si>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</si>
  <si>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</si>
  <si>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</si>
  <si>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</si>
  <si>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</si>
  <si>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</si>
  <si>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</si>
  <si>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</si>
  <si>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</si>
  <si>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</si>
  <si>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</si>
  <si>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</si>
  <si>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</si>
  <si>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</si>
  <si>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</si>
  <si>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</si>
  <si>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</si>
  <si>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</si>
  <si>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</si>
  <si>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</si>
  <si>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</si>
  <si>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</si>
  <si>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</si>
  <si>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</si>
  <si>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</si>
  <si>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</si>
  <si>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</si>
  <si>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</si>
  <si>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</si>
  <si>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</si>
  <si>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</si>
  <si>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</si>
  <si>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</si>
  <si>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</si>
  <si>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</si>
  <si>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</si>
  <si>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</si>
  <si>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</si>
  <si>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</si>
  <si>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</si>
  <si>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</si>
  <si>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</si>
  <si>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</si>
  <si>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</si>
  <si>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</si>
  <si>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</si>
  <si>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</si>
  <si>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</si>
  <si>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</si>
  <si>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</si>
  <si>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</si>
  <si>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</si>
  <si>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</si>
  <si>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</si>
  <si>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</si>
  <si>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</si>
  <si>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</si>
  <si>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</si>
  <si>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</si>
  <si>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</si>
  <si>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</si>
  <si>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</si>
  <si>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</si>
  <si>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</si>
  <si>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</si>
  <si>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</si>
  <si>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</si>
  <si>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</si>
  <si>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</si>
  <si>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</si>
  <si>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</si>
  <si>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</si>
  <si>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</si>
  <si>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</si>
  <si>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</si>
  <si>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</si>
  <si>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</si>
  <si>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</si>
  <si>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</si>
  <si>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</si>
  <si>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</si>
  <si>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</si>
  <si>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</si>
  <si>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</si>
  <si>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</si>
  <si>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</si>
  <si>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</si>
  <si>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</si>
  <si>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</si>
  <si>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</si>
  <si>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</si>
  <si>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</si>
  <si>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</si>
  <si>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</si>
  <si>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</si>
  <si>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</si>
  <si>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</si>
  <si>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</si>
  <si>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</si>
  <si>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</si>
  <si>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</si>
  <si>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</si>
  <si>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</si>
  <si>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</si>
  <si>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</si>
  <si>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</si>
  <si>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</si>
  <si>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</si>
  <si>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</si>
  <si>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</si>
  <si>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</si>
  <si>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</si>
  <si>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</si>
  <si>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</si>
  <si>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</si>
  <si>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</si>
  <si>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</si>
  <si>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</si>
  <si>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</si>
  <si>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</si>
  <si>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</si>
  <si>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</si>
  <si>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</si>
  <si>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</si>
  <si>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</si>
  <si>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</si>
  <si>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</si>
  <si>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</si>
  <si>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</si>
  <si>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</si>
  <si>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</si>
  <si>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</si>
  <si>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</si>
  <si>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</si>
  <si>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</si>
  <si>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</si>
  <si>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</si>
  <si>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</si>
  <si>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</si>
  <si>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</si>
  <si>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</si>
  <si>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</si>
  <si>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</si>
  <si>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</si>
  <si>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</si>
  <si>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</si>
  <si>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</si>
  <si>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</si>
  <si>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</si>
  <si>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</si>
  <si>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</si>
  <si>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</si>
  <si>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</si>
  <si>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</si>
  <si>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</si>
  <si>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</si>
  <si>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</si>
  <si>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</si>
  <si>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</si>
  <si>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</si>
  <si>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</si>
  <si>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</si>
  <si>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</si>
  <si>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</si>
  <si>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</si>
  <si>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</si>
  <si>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</si>
  <si>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</si>
  <si>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</si>
  <si>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</si>
  <si>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</si>
  <si>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</si>
  <si>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</si>
  <si>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</si>
  <si>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</si>
  <si>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</si>
  <si>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</si>
  <si>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</si>
  <si>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</si>
  <si>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</si>
  <si>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</si>
  <si>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</si>
  <si>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</si>
  <si>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</si>
  <si>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</si>
  <si>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</si>
  <si>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</si>
  <si>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</si>
  <si>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</si>
  <si>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</si>
  <si>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</si>
  <si>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</si>
  <si>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</si>
  <si>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</si>
  <si>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</si>
  <si>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</si>
  <si>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</si>
  <si>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</si>
  <si>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</si>
  <si>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</si>
  <si>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</si>
  <si>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</si>
  <si>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</si>
  <si>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</si>
  <si>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</si>
  <si>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</si>
  <si>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</si>
  <si>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</si>
  <si>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</si>
  <si>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</si>
  <si>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</si>
  <si>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</si>
  <si>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</si>
  <si>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</si>
  <si>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</si>
  <si>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</si>
  <si>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</si>
  <si>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</si>
  <si>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</si>
  <si>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</si>
  <si>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</si>
  <si>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</si>
  <si>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</si>
  <si>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</si>
  <si>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</si>
  <si>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</si>
  <si>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</si>
  <si>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</si>
  <si>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</si>
  <si>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</si>
  <si>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</si>
  <si>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</si>
  <si>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</si>
  <si>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</si>
  <si>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</si>
  <si>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</si>
  <si>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</si>
  <si>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</si>
  <si>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</si>
  <si>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</si>
  <si>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</si>
  <si>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</si>
  <si>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</si>
  <si>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</si>
  <si>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</si>
  <si>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</si>
  <si>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</si>
  <si>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</si>
  <si>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</si>
  <si>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</si>
  <si>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</si>
  <si>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</si>
  <si>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</si>
  <si>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</si>
  <si>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</si>
  <si>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</si>
  <si>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</si>
  <si>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</si>
  <si>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</si>
  <si>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</si>
  <si>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</si>
  <si>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</si>
  <si>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</si>
  <si>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</si>
  <si>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</si>
  <si>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</si>
  <si>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</si>
  <si>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</si>
  <si>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</si>
  <si>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</si>
  <si>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</si>
  <si>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</si>
  <si>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</si>
  <si>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</si>
  <si>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</si>
  <si>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</si>
  <si>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</si>
  <si>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</si>
  <si>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</si>
  <si>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</si>
  <si>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</si>
  <si>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</si>
  <si>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</si>
  <si>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</si>
  <si>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</si>
  <si>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</si>
  <si>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</si>
  <si>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</si>
  <si>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</si>
  <si>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</si>
  <si>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</si>
  <si>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</si>
  <si>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</si>
  <si>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</si>
  <si>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</si>
  <si>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</si>
  <si>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</si>
  <si>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</si>
  <si>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</si>
  <si>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</si>
  <si>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</si>
  <si>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</si>
  <si>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</si>
  <si>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</si>
  <si>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</si>
  <si>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</si>
  <si>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</si>
  <si>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</si>
  <si>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</si>
  <si>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</si>
  <si>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</si>
  <si>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</si>
  <si>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</si>
  <si>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</si>
  <si>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</si>
  <si>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</si>
  <si>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</si>
  <si>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</si>
  <si>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</si>
  <si>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</si>
  <si>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</si>
  <si>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</si>
  <si>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</si>
  <si>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</si>
  <si>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</si>
  <si>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</si>
  <si>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</si>
  <si>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</si>
  <si>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</si>
  <si>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</si>
  <si>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</si>
  <si>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</si>
  <si>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</si>
  <si>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</si>
  <si>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</si>
  <si>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</si>
  <si>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</si>
  <si>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</si>
  <si>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</si>
  <si>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</si>
  <si>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</si>
  <si>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</si>
  <si>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</si>
  <si>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</si>
  <si>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</si>
  <si>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</si>
  <si>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</si>
  <si>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</si>
  <si>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</si>
  <si>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</si>
  <si>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</si>
  <si>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</si>
  <si>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</si>
  <si>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</si>
  <si>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</si>
  <si>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</si>
  <si>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</si>
  <si>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</si>
  <si>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</si>
  <si>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</si>
  <si>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</si>
  <si>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</si>
  <si>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</si>
  <si>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</si>
  <si>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</si>
  <si>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</si>
  <si>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</si>
  <si>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</si>
  <si>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</si>
  <si>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</si>
  <si>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</si>
  <si>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</si>
  <si>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</si>
  <si>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</si>
  <si>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</si>
  <si>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</si>
  <si>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</si>
  <si>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</si>
  <si>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</si>
  <si>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</si>
  <si>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</si>
  <si>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</si>
  <si>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</si>
  <si>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</si>
  <si>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</si>
  <si>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</si>
  <si>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</si>
  <si>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</si>
  <si>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</si>
  <si>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</si>
  <si>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</si>
  <si>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</si>
  <si>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</si>
  <si>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</si>
  <si>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</si>
  <si>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</si>
  <si>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</si>
  <si>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</si>
  <si>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</si>
  <si>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</si>
  <si>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</si>
  <si>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</si>
  <si>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</si>
  <si>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</si>
  <si>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</si>
  <si>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</si>
  <si>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</si>
  <si>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</si>
  <si>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</si>
  <si>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</si>
  <si>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</si>
  <si>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</si>
  <si>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</si>
  <si>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</si>
  <si>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</si>
  <si>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</si>
  <si>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</si>
  <si>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</si>
  <si>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</si>
  <si>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</si>
  <si>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</si>
  <si>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</si>
  <si>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</si>
  <si>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</si>
  <si>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</si>
  <si>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</si>
  <si>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</si>
  <si>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</si>
  <si>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</si>
  <si>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</si>
  <si>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</si>
  <si>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</si>
  <si>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</si>
  <si>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</si>
  <si>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</si>
  <si>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</si>
  <si>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</si>
  <si>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</si>
  <si>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</si>
  <si>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</si>
  <si>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</si>
  <si>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</si>
  <si>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</si>
  <si>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</si>
  <si>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</si>
  <si>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</si>
  <si>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</si>
  <si>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</si>
  <si>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</si>
  <si>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</si>
  <si>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</si>
  <si>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</si>
  <si>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</si>
  <si>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</si>
  <si>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</si>
  <si>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</si>
  <si>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</si>
  <si>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</si>
  <si>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</si>
  <si>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</si>
  <si>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</si>
  <si>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</si>
  <si>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</si>
  <si>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</si>
  <si>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</si>
  <si>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</si>
  <si>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</si>
  <si>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</si>
  <si>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</si>
  <si>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</si>
  <si>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</si>
  <si>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</si>
  <si>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</si>
  <si>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</si>
  <si>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</si>
  <si>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</si>
  <si>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</si>
  <si>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</si>
  <si>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</si>
  <si>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</si>
  <si>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</si>
  <si>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</si>
  <si>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</si>
  <si>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</si>
  <si>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</si>
  <si>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</si>
  <si>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</si>
  <si>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</si>
  <si>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</si>
  <si>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</si>
  <si>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</si>
  <si>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</si>
  <si>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</si>
  <si>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</si>
  <si>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</si>
  <si>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</si>
  <si>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</si>
  <si>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</si>
  <si>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</si>
  <si>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</si>
  <si>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</si>
  <si>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</si>
  <si>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</si>
  <si>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</si>
  <si>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</si>
  <si>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</si>
  <si>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</si>
  <si>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</si>
  <si>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</si>
  <si>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</si>
  <si>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</si>
  <si>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</si>
  <si>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</si>
  <si>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</si>
  <si>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</si>
  <si>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</si>
  <si>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</si>
  <si>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</si>
  <si>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</si>
  <si>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</si>
  <si>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</si>
  <si>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</si>
  <si>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</si>
  <si>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</si>
  <si>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</si>
  <si>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</si>
  <si>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</si>
  <si>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</si>
  <si>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</si>
  <si>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</si>
  <si>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</si>
  <si>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</si>
  <si>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</si>
  <si>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</si>
  <si>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</si>
  <si>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</si>
  <si>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</si>
  <si>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</si>
  <si>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</si>
  <si>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</si>
  <si>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</si>
  <si>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</si>
  <si>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</si>
  <si>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</si>
  <si>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</si>
  <si>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</si>
  <si>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</si>
  <si>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</si>
  <si>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</si>
  <si>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</si>
  <si>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</si>
  <si>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</si>
  <si>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</si>
  <si>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</si>
  <si>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</si>
  <si>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</si>
  <si>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</si>
  <si>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</si>
  <si>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</si>
  <si>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</si>
  <si>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</si>
  <si>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</si>
  <si>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</si>
  <si>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</si>
  <si>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</si>
  <si>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</si>
  <si>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</si>
  <si>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</si>
  <si>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</si>
  <si>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</si>
  <si>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</si>
  <si>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</si>
  <si>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</si>
  <si>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</si>
  <si>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</si>
  <si>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</si>
  <si>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</si>
  <si>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</si>
  <si>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</si>
  <si>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</si>
  <si>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</si>
  <si>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</si>
  <si>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</si>
  <si>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</si>
  <si>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</si>
  <si>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</si>
  <si>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</si>
  <si>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</si>
  <si>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</si>
  <si>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</si>
  <si>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</si>
  <si>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</si>
  <si>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</si>
  <si>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</si>
  <si>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</si>
  <si>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</si>
  <si>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</si>
  <si>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</si>
  <si>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</si>
  <si>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</si>
  <si>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</si>
  <si>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</si>
  <si>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</si>
  <si>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</si>
  <si>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</si>
  <si>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</si>
  <si>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</si>
  <si>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</si>
  <si>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</si>
  <si>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</si>
  <si>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</si>
  <si>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</si>
  <si>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</si>
  <si>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</si>
  <si>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</si>
  <si>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</si>
  <si>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</si>
  <si>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</si>
  <si>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</si>
  <si>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</si>
  <si>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</si>
  <si>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</si>
  <si>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</si>
  <si>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</si>
  <si>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</si>
  <si>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</si>
  <si>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</si>
  <si>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</si>
  <si>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</si>
  <si>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</si>
  <si>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</si>
  <si>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</si>
  <si>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</si>
  <si>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</si>
  <si>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</si>
  <si>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</si>
  <si>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</si>
  <si>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</si>
  <si>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</si>
  <si>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</si>
  <si>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</si>
  <si>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</si>
  <si>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</si>
  <si>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</si>
  <si>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</si>
  <si>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</si>
  <si>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</si>
  <si>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</si>
  <si>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</si>
  <si>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</si>
  <si>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</si>
  <si>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</si>
  <si>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</si>
  <si>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</si>
  <si>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</si>
  <si>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</si>
  <si>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</si>
  <si>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</si>
  <si>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</si>
  <si>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</si>
  <si>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</si>
  <si>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</si>
  <si>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</si>
  <si>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</si>
  <si>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</si>
  <si>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</si>
  <si>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</si>
  <si>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</si>
  <si>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</si>
  <si>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</si>
  <si>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</si>
  <si>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</si>
  <si>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</si>
  <si>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</si>
  <si>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</si>
  <si>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</si>
  <si>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</si>
  <si>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</si>
  <si>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</si>
  <si>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</si>
  <si>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</si>
  <si>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</si>
  <si>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</si>
  <si>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</si>
  <si>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</si>
  <si>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</si>
  <si>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</si>
  <si>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</si>
  <si>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</si>
  <si>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</si>
  <si>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</si>
  <si>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</si>
  <si>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</si>
  <si>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</si>
  <si>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</si>
  <si>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</si>
  <si>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</si>
  <si>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</si>
  <si>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</si>
  <si>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</si>
  <si>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</si>
  <si>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</si>
  <si>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</si>
  <si>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</si>
  <si>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</si>
  <si>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</si>
  <si>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</si>
  <si>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</si>
  <si>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</si>
  <si>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</si>
  <si>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</si>
  <si>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</si>
  <si>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</si>
  <si>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</si>
  <si>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</si>
  <si>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</si>
  <si>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</si>
  <si>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</si>
  <si>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</si>
  <si>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</si>
  <si>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</si>
  <si>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</si>
  <si>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</si>
  <si>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</si>
  <si>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</si>
  <si>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</si>
  <si>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</si>
  <si>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</si>
  <si>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</si>
  <si>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</si>
  <si>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</si>
  <si>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</si>
  <si>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</si>
  <si>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</si>
  <si>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</si>
  <si>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</si>
  <si>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</si>
  <si>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</si>
  <si>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</si>
  <si>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</si>
  <si>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</si>
  <si>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</si>
  <si>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</si>
  <si>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</si>
  <si>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</si>
  <si>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</si>
  <si>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</si>
  <si>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</si>
  <si>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</si>
  <si>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</si>
  <si>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</si>
  <si>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</si>
  <si>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</si>
  <si>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</si>
  <si>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</si>
  <si>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</si>
  <si>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</si>
  <si>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</si>
  <si>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</si>
  <si>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</si>
  <si>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</si>
  <si>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</si>
  <si>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</si>
  <si>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</si>
  <si>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</si>
  <si>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</si>
  <si>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</si>
  <si>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</si>
  <si>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</si>
  <si>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</si>
  <si>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</si>
  <si>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</si>
  <si>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</si>
  <si>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</si>
  <si>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</si>
  <si>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</si>
  <si>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</si>
  <si>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</si>
  <si>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</si>
  <si>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</si>
  <si>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</si>
  <si>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</si>
  <si>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</si>
  <si>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</si>
  <si>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</si>
  <si>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</si>
  <si>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</si>
  <si>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</si>
  <si>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</si>
  <si>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</si>
  <si>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</si>
  <si>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</si>
  <si>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</si>
  <si>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</si>
  <si>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</si>
  <si>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</si>
  <si>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</si>
  <si>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</si>
  <si>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</si>
  <si>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</si>
  <si>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</si>
  <si>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</si>
  <si>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</si>
  <si>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</si>
  <si>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</si>
  <si>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</si>
  <si>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</si>
  <si>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</si>
  <si>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</si>
  <si>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</si>
  <si>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</si>
  <si>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</si>
  <si>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</si>
  <si>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</si>
  <si>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</si>
  <si>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</si>
  <si>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</si>
  <si>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</si>
  <si>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</si>
  <si>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</si>
  <si>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</si>
  <si>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</si>
  <si>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</si>
  <si>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</si>
  <si>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</si>
  <si>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</si>
  <si>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</si>
  <si>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</si>
  <si>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</si>
  <si>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</si>
  <si>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</si>
  <si>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</si>
  <si>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</si>
  <si>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</si>
  <si>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</si>
  <si>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</si>
  <si>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</si>
  <si>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</si>
  <si>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</si>
  <si>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</si>
  <si>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</si>
  <si>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</si>
  <si>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</si>
  <si>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</si>
  <si>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</si>
  <si>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</si>
  <si>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</si>
  <si>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</si>
  <si>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</si>
  <si>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</si>
  <si>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</si>
  <si>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</si>
  <si>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</si>
  <si>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</si>
  <si>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</si>
  <si>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</si>
  <si>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</si>
  <si>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</si>
  <si>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</si>
  <si>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</si>
  <si>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</si>
  <si>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</si>
  <si>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</si>
  <si>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</si>
  <si>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</si>
  <si>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</si>
  <si>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</si>
  <si>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</si>
  <si>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</si>
  <si>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</si>
  <si>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</si>
  <si>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</si>
  <si>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</si>
  <si>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</si>
  <si>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</si>
  <si>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</si>
  <si>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</si>
  <si>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</si>
  <si>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</si>
  <si>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</si>
  <si>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</si>
  <si>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</si>
  <si>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</si>
  <si>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</si>
  <si>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</si>
  <si>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</si>
  <si>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</si>
  <si>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</si>
  <si>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</si>
  <si>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</si>
  <si>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</si>
  <si>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</si>
  <si>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</si>
  <si>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</si>
  <si>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</si>
  <si>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</si>
  <si>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</si>
  <si>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</si>
  <si>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</si>
  <si>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</si>
  <si>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</si>
  <si>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</si>
  <si>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</si>
  <si>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</si>
  <si>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</si>
  <si>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</si>
  <si>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</si>
  <si>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</si>
  <si>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</si>
  <si>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</si>
  <si>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</si>
  <si>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</si>
  <si>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</si>
  <si>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</si>
  <si>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</si>
  <si>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</si>
  <si>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</si>
  <si>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</si>
  <si>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</si>
  <si>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</si>
  <si>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</si>
  <si>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</si>
  <si>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</si>
  <si>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</si>
  <si>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</si>
  <si>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</si>
  <si>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</si>
  <si>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</si>
  <si>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</si>
  <si>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</si>
  <si>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</si>
  <si>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</si>
  <si>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</si>
  <si>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</si>
  <si>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</si>
  <si>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</si>
  <si>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</si>
  <si>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</si>
  <si>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</si>
  <si>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</si>
  <si>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</si>
  <si>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</si>
  <si>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</si>
  <si>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</si>
  <si>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</si>
  <si>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</si>
  <si>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</si>
  <si>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</si>
  <si>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</si>
  <si>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</si>
  <si>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</si>
  <si>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</si>
  <si>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</si>
  <si>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</si>
  <si>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</si>
  <si>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</si>
  <si>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</si>
  <si>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</si>
  <si>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</si>
  <si>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</si>
  <si>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</si>
  <si>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</si>
  <si>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</si>
  <si>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</si>
  <si>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</si>
  <si>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</si>
  <si>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</si>
  <si>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</si>
  <si>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</si>
  <si>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</si>
  <si>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</si>
  <si>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</si>
  <si>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</si>
  <si>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</si>
  <si>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</si>
  <si>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</si>
  <si>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</si>
  <si>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</si>
  <si>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</si>
  <si>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</si>
  <si>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</si>
  <si>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</si>
  <si>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</si>
  <si>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</si>
  <si>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</si>
  <si>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</si>
  <si>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</si>
  <si>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</si>
  <si>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</si>
  <si>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</si>
  <si>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</si>
  <si>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</si>
  <si>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</si>
  <si>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</si>
  <si>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</si>
  <si>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</si>
  <si>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</si>
  <si>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</si>
  <si>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</si>
  <si>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</si>
  <si>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</si>
  <si>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</si>
  <si>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</si>
  <si>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</si>
  <si>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</si>
  <si>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</si>
  <si>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</si>
  <si>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</si>
  <si>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</si>
  <si>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</si>
  <si>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</si>
  <si>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</si>
  <si>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</si>
  <si>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</si>
  <si>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</si>
  <si>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</si>
  <si>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</si>
  <si>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</si>
  <si>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</si>
  <si>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</si>
  <si>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</si>
  <si>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</si>
  <si>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</si>
  <si>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</si>
  <si>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</si>
  <si>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</si>
  <si>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</si>
  <si>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</si>
  <si>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</si>
  <si>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</si>
  <si>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</si>
  <si>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</si>
  <si>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</si>
  <si>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</si>
  <si>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</si>
  <si>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</si>
  <si>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</si>
  <si>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</si>
  <si>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</si>
  <si>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</si>
  <si>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</si>
  <si>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</si>
  <si>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</si>
  <si>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</si>
  <si>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</si>
  <si>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</si>
  <si>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</si>
  <si>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</si>
  <si>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</si>
  <si>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</si>
  <si>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</si>
  <si>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</si>
  <si>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</si>
  <si>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</si>
  <si>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</si>
  <si>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</si>
  <si>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</si>
  <si>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</si>
  <si>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</si>
  <si>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</si>
  <si>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</si>
  <si>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</si>
  <si>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</si>
  <si>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</si>
  <si>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</si>
  <si>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</si>
  <si>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</si>
  <si>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</si>
  <si>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</si>
  <si>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</si>
  <si>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</si>
  <si>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</si>
  <si>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</si>
  <si>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</si>
  <si>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</si>
  <si>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</si>
  <si>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</si>
  <si>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</si>
  <si>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</si>
  <si>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</si>
  <si>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</si>
  <si>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</si>
  <si>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</si>
  <si>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</si>
  <si>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</si>
  <si>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</si>
  <si>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</si>
  <si>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</si>
  <si>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</si>
  <si>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</si>
  <si>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</si>
  <si>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</si>
  <si>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</si>
  <si>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</si>
  <si>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</si>
  <si>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</si>
  <si>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</si>
  <si>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</si>
  <si>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</si>
  <si>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</si>
  <si>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</si>
  <si>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</si>
  <si>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</si>
  <si>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</si>
  <si>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</si>
  <si>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</si>
  <si>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</si>
  <si>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</si>
  <si>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</si>
  <si>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</si>
  <si>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</si>
  <si>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</si>
  <si>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</si>
  <si>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</si>
  <si>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</si>
  <si>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</si>
  <si>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</si>
  <si>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</si>
  <si>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</si>
  <si>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</si>
  <si>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</si>
  <si>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</si>
  <si>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</si>
  <si>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</si>
  <si>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</si>
  <si>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</si>
  <si>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</si>
  <si>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</si>
  <si>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</si>
  <si>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</si>
  <si>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</si>
  <si>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</si>
  <si>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</si>
  <si>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</si>
  <si>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</si>
  <si>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</si>
  <si>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</si>
  <si>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</si>
  <si>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</si>
  <si>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</si>
  <si>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</si>
  <si>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</si>
  <si>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</si>
  <si>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</si>
  <si>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</si>
  <si>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</si>
  <si>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</si>
  <si>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</si>
  <si>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</si>
  <si>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</si>
  <si>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</si>
  <si>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</si>
  <si>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</si>
  <si>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</si>
  <si>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</si>
  <si>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</si>
  <si>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</si>
  <si>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</si>
  <si>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</si>
  <si>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</si>
  <si>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</si>
  <si>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</si>
  <si>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</si>
  <si>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</si>
  <si>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</si>
  <si>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</si>
  <si>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</si>
  <si>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</si>
  <si>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</si>
  <si>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</si>
  <si>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</si>
  <si>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</si>
  <si>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</si>
  <si>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</si>
  <si>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</si>
  <si>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</si>
  <si>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</si>
  <si>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</si>
  <si>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</si>
  <si>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</si>
  <si>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</si>
  <si>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</si>
  <si>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</si>
  <si>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</si>
  <si>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</si>
  <si>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</si>
  <si>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</si>
  <si>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</si>
  <si>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</si>
  <si>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</si>
  <si>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</si>
  <si>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</si>
  <si>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</si>
  <si>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</si>
  <si>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</si>
  <si>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</si>
  <si>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</si>
  <si>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</si>
  <si>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</si>
  <si>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</si>
  <si>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</si>
  <si>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</si>
  <si>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</si>
  <si>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</si>
  <si>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</si>
  <si>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</si>
  <si>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</si>
  <si>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</si>
  <si>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</si>
  <si>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</si>
  <si>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</si>
  <si>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</si>
  <si>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</si>
  <si>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</si>
  <si>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</si>
  <si>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</si>
  <si>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</si>
  <si>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</si>
  <si>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</si>
  <si>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</si>
  <si>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</si>
  <si>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</si>
  <si>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</si>
  <si>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</si>
  <si>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</si>
  <si>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</si>
  <si>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</si>
  <si>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</si>
  <si>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</si>
  <si>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</si>
  <si>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</si>
  <si>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</si>
  <si>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</si>
  <si>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</si>
  <si>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</si>
  <si>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</si>
  <si>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</si>
  <si>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</si>
  <si>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</si>
  <si>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</si>
  <si>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</si>
  <si>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</si>
  <si>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</si>
  <si>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</si>
  <si>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</si>
  <si>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</si>
  <si>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</si>
  <si>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</si>
  <si>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</si>
  <si>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</si>
  <si>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</si>
  <si>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</si>
  <si>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</si>
  <si>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</si>
  <si>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</si>
  <si>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</si>
  <si>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</si>
  <si>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</si>
  <si>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</si>
  <si>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</si>
  <si>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</si>
  <si>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</si>
  <si>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</si>
  <si>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</si>
  <si>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</si>
  <si>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</si>
  <si>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</si>
  <si>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</si>
  <si>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</si>
  <si>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</si>
  <si>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</si>
  <si>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</si>
  <si>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</si>
  <si>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</si>
  <si>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</si>
  <si>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</si>
  <si>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</si>
  <si>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</si>
  <si>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</si>
  <si>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</si>
  <si>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</si>
  <si>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</si>
  <si>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</si>
  <si>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</si>
  <si>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</si>
  <si>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</si>
  <si>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</si>
  <si>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</si>
  <si>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</si>
  <si>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</si>
  <si>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</si>
  <si>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</si>
  <si>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</si>
  <si>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</si>
  <si>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</si>
  <si>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</si>
  <si>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</si>
  <si>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</si>
  <si>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</si>
  <si>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</si>
  <si>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</si>
  <si>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</si>
  <si>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</si>
  <si>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</si>
  <si>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</si>
  <si>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</si>
  <si>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</si>
  <si>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</si>
  <si>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</si>
  <si>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</si>
  <si>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</si>
  <si>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</si>
  <si>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</si>
  <si>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</si>
  <si>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</si>
  <si>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</si>
  <si>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</si>
  <si>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</si>
  <si>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</si>
  <si>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</si>
  <si>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</si>
  <si>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</si>
  <si>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</si>
  <si>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</si>
  <si>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</si>
  <si>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</si>
  <si>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</si>
  <si>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</si>
  <si>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</si>
  <si>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</si>
  <si>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</si>
  <si>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</si>
  <si>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</si>
  <si>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</si>
  <si>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</si>
  <si>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</si>
  <si>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</si>
  <si>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</si>
  <si>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</si>
  <si>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</si>
  <si>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</si>
  <si>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</si>
  <si>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</si>
  <si>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</si>
  <si>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</si>
  <si>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</si>
  <si>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</si>
  <si>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</si>
  <si>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</si>
  <si>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</si>
  <si>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</si>
  <si>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</si>
  <si>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</si>
  <si>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</si>
  <si>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</si>
  <si>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</si>
  <si>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</si>
  <si>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</si>
  <si>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</si>
  <si>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</si>
  <si>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</si>
  <si>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</si>
  <si>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</si>
  <si>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</si>
  <si>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</si>
  <si>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</si>
  <si>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</si>
  <si>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</si>
  <si>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</si>
  <si>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</si>
  <si>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</si>
  <si>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</si>
  <si>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</si>
  <si>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</si>
  <si>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</si>
  <si>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</si>
  <si>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</si>
  <si>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</si>
  <si>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</si>
  <si>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</si>
  <si>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</si>
  <si>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</si>
  <si>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</si>
  <si>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</si>
  <si>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</si>
  <si>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</si>
  <si>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</si>
  <si>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</si>
  <si>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</si>
  <si>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</si>
  <si>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</si>
  <si>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</si>
  <si>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</si>
  <si>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</si>
  <si>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</si>
  <si>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</si>
  <si>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</si>
  <si>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</si>
  <si>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</si>
  <si>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</si>
  <si>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</si>
  <si>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</si>
  <si>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</si>
  <si>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</si>
  <si>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</si>
  <si>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</si>
  <si>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</si>
  <si>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</si>
  <si>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</si>
  <si>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</si>
  <si>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</si>
  <si>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</si>
  <si>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</si>
  <si>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</si>
  <si>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</si>
  <si>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</si>
  <si>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</si>
  <si>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</si>
  <si>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</si>
  <si>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</si>
  <si>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</si>
  <si>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</si>
  <si>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</si>
  <si>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</si>
  <si>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</si>
  <si>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</si>
  <si>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</si>
  <si>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</si>
  <si>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</si>
  <si>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</si>
  <si>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</si>
  <si>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</si>
  <si>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</si>
  <si>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</si>
  <si>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</si>
  <si>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</si>
  <si>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</si>
  <si>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</si>
  <si>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</si>
  <si>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</si>
  <si>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</si>
  <si>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</si>
  <si>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</si>
  <si>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</si>
  <si>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</si>
  <si>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</si>
  <si>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</si>
  <si>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</si>
  <si>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</si>
  <si>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</si>
  <si>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</si>
  <si>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</si>
  <si>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</si>
  <si>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</si>
  <si>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</si>
  <si>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</si>
  <si>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</si>
  <si>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</si>
  <si>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</si>
  <si>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</si>
  <si>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</si>
  <si>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</si>
  <si>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</si>
  <si>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</si>
  <si>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</si>
  <si>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</si>
  <si>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</si>
  <si>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</si>
  <si>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</si>
  <si>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</si>
  <si>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</si>
  <si>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</si>
  <si>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</si>
  <si>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</si>
  <si>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</si>
  <si>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</si>
  <si>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</si>
  <si>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</si>
  <si>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</si>
  <si>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</si>
  <si>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</si>
  <si>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</si>
  <si>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</si>
  <si>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</si>
  <si>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</si>
  <si>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</si>
  <si>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</si>
  <si>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</si>
  <si>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</si>
  <si>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</si>
  <si>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</si>
  <si>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</si>
  <si>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</si>
  <si>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</si>
  <si>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</si>
  <si>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</si>
  <si>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</si>
  <si>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</si>
  <si>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</si>
  <si>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</si>
  <si>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</si>
  <si>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</si>
  <si>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</si>
  <si>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</si>
  <si>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</si>
  <si>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</si>
  <si>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</si>
  <si>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</si>
  <si>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</si>
  <si>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</si>
  <si>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</si>
  <si>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</si>
  <si>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</si>
  <si>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</si>
  <si>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</si>
  <si>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</si>
  <si>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</si>
  <si>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</si>
  <si>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</si>
  <si>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</si>
  <si>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</si>
  <si>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</si>
  <si>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</si>
  <si>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</si>
  <si>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</si>
  <si>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</si>
  <si>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</si>
  <si>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</si>
  <si>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</si>
  <si>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</si>
  <si>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</si>
  <si>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</si>
  <si>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</si>
  <si>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</si>
  <si>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</si>
  <si>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</si>
  <si>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</si>
  <si>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</si>
  <si>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</si>
  <si>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</si>
  <si>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</si>
  <si>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</si>
  <si>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</si>
  <si>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</si>
  <si>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</si>
  <si>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</si>
  <si>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</si>
  <si>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</si>
  <si>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</si>
  <si>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</si>
  <si>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</si>
  <si>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</si>
  <si>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</si>
  <si>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</si>
  <si>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</si>
  <si>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</si>
  <si>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</si>
  <si>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</si>
  <si>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</si>
  <si>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</si>
  <si>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</si>
  <si>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</si>
  <si>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</si>
  <si>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</si>
  <si>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</si>
  <si>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</si>
  <si>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</si>
  <si>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</si>
  <si>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</si>
  <si>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</si>
  <si>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</si>
  <si>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</si>
  <si>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</si>
  <si>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</si>
  <si>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</si>
  <si>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</si>
  <si>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</si>
  <si>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</si>
  <si>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</si>
  <si>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</si>
  <si>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</si>
  <si>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</si>
  <si>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</si>
  <si>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</si>
  <si>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</si>
  <si>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</si>
  <si>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</si>
  <si>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</si>
  <si>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</si>
  <si>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</si>
  <si>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</si>
  <si>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</si>
  <si>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</si>
  <si>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</si>
  <si>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</si>
  <si>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</si>
  <si>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</si>
  <si>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</si>
  <si>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</si>
  <si>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</si>
  <si>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</si>
  <si>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</si>
  <si>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</si>
  <si>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</si>
  <si>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</si>
  <si>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</si>
  <si>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</si>
  <si>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</si>
  <si>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</si>
  <si>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</si>
  <si>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</si>
  <si>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</si>
  <si>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</si>
  <si>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</si>
  <si>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</si>
  <si>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</si>
  <si>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</si>
  <si>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</si>
  <si>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</si>
  <si>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</si>
  <si>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</si>
  <si>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</si>
  <si>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</si>
  <si>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</si>
  <si>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</si>
  <si>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</si>
  <si>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</si>
  <si>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</si>
  <si>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</si>
  <si>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</si>
  <si>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</si>
  <si>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</si>
  <si>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</si>
  <si>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</si>
  <si>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</si>
  <si>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</si>
  <si>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</si>
  <si>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</si>
  <si>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</si>
  <si>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</si>
  <si>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</si>
  <si>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</si>
  <si>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</si>
  <si>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</si>
  <si>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</si>
  <si>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</si>
  <si>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</si>
  <si>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</si>
  <si>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</si>
  <si>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</si>
  <si>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</si>
  <si>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</si>
  <si>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</si>
  <si>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</si>
  <si>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</si>
  <si>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</si>
  <si>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</si>
  <si>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</si>
  <si>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</si>
  <si>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</si>
  <si>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</si>
  <si>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</si>
  <si>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</si>
  <si>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</si>
  <si>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</si>
  <si>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</si>
  <si>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</si>
  <si>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</si>
  <si>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</si>
  <si>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</si>
  <si>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</si>
  <si>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</si>
  <si>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</si>
  <si>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</si>
  <si>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</si>
  <si>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</si>
  <si>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</si>
  <si>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</si>
  <si>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</si>
  <si>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</si>
  <si>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</si>
  <si>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</si>
  <si>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</si>
  <si>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</si>
  <si>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</si>
  <si>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</si>
  <si>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</si>
  <si>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</si>
  <si>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</si>
  <si>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</si>
  <si>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</si>
  <si>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</si>
  <si>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</si>
  <si>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</si>
  <si>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</si>
  <si>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</si>
  <si>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</si>
  <si>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</si>
  <si>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</si>
  <si>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</si>
  <si>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</si>
  <si>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</si>
  <si>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</si>
  <si>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</si>
  <si>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</si>
  <si>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</si>
  <si>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</si>
  <si>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</si>
  <si>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</si>
  <si>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</si>
  <si>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</si>
  <si>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</si>
  <si>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</si>
  <si>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</si>
  <si>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</si>
  <si>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</si>
  <si>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</si>
  <si>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</si>
  <si>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</si>
  <si>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</si>
  <si>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</si>
  <si>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</si>
  <si>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</si>
  <si>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</si>
  <si>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</si>
  <si>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</si>
  <si>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</si>
  <si>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</si>
  <si>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</si>
  <si>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</si>
  <si>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</si>
  <si>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</si>
  <si>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</si>
  <si>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</si>
  <si>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</si>
  <si>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</si>
  <si>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</si>
  <si>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</si>
  <si>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</si>
  <si>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</si>
  <si>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</si>
  <si>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</si>
  <si>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</si>
  <si>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</si>
  <si>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</si>
  <si>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</si>
  <si>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</si>
  <si>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</si>
  <si>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</si>
  <si>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</si>
  <si>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</si>
  <si>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</si>
  <si>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</si>
  <si>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</si>
  <si>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</si>
  <si>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</si>
  <si>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</si>
  <si>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</si>
  <si>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</si>
  <si>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</si>
  <si>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</si>
  <si>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</si>
  <si>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</si>
  <si>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</si>
  <si>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</si>
  <si>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</si>
  <si>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</si>
  <si>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</si>
  <si>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</si>
  <si>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</si>
  <si>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</si>
  <si>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</si>
  <si>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</si>
  <si>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</si>
  <si>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</si>
  <si>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</si>
  <si>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</si>
  <si>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</si>
  <si>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</si>
  <si>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</si>
  <si>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</si>
  <si>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</si>
  <si>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</si>
  <si>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</si>
  <si>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</si>
  <si>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</si>
  <si>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</si>
  <si>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</si>
  <si>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</si>
  <si>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</si>
  <si>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</si>
  <si>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</si>
  <si>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</si>
  <si>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</si>
  <si>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</si>
  <si>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</si>
  <si>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</si>
  <si>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</si>
  <si>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</si>
  <si>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</si>
  <si>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</si>
  <si>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</si>
  <si>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</si>
  <si>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</si>
  <si>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</si>
  <si>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</si>
  <si>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</si>
  <si>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</si>
  <si>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</si>
  <si>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</si>
  <si>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</si>
  <si>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</si>
  <si>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</si>
  <si>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</si>
  <si>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</si>
  <si>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</si>
  <si>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</si>
  <si>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</si>
  <si>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</si>
  <si>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</si>
  <si>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</si>
  <si>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</si>
  <si>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</si>
  <si>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</si>
  <si>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</si>
  <si>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</si>
  <si>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</si>
  <si>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</si>
  <si>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</si>
  <si>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</si>
  <si>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</si>
  <si>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</si>
  <si>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</si>
  <si>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</si>
  <si>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</si>
  <si>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</si>
  <si>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</si>
  <si>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</si>
  <si>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</si>
  <si>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</si>
  <si>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</si>
  <si>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</si>
  <si>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</si>
  <si>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</si>
  <si>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</si>
  <si>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</si>
  <si>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</si>
  <si>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</si>
  <si>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</si>
  <si>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</si>
  <si>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</si>
  <si>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</si>
  <si>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</si>
  <si>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</si>
  <si>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</si>
  <si>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</si>
  <si>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</si>
  <si>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</si>
  <si>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</si>
  <si>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</si>
  <si>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</si>
  <si>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</si>
  <si>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</si>
  <si>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</si>
  <si>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</si>
  <si>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</si>
  <si>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</si>
  <si>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</si>
  <si>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</si>
  <si>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</si>
  <si>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</si>
  <si>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</si>
  <si>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</si>
  <si>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</si>
  <si>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</si>
  <si>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</si>
  <si>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</si>
  <si>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</si>
  <si>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</si>
  <si>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</si>
  <si>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</si>
  <si>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</si>
  <si>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</si>
  <si>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</si>
  <si>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</si>
  <si>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</si>
  <si>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</si>
  <si>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</si>
  <si>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</si>
  <si>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</si>
  <si>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</si>
  <si>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</si>
  <si>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</si>
  <si>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</si>
  <si>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</si>
  <si>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</si>
  <si>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</si>
  <si>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</si>
  <si>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</si>
  <si>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</si>
  <si>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</si>
  <si>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</si>
  <si>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</si>
  <si>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</si>
  <si>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</si>
  <si>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</si>
  <si>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</si>
  <si>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</si>
  <si>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</si>
  <si>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</si>
  <si>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</si>
  <si>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</si>
  <si>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</si>
  <si>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</si>
  <si>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</si>
  <si>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</si>
  <si>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</si>
  <si>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</si>
  <si>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</si>
  <si>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</si>
  <si>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</si>
  <si>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</si>
  <si>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</si>
  <si>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</si>
  <si>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</si>
  <si>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</si>
  <si>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</si>
  <si>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</si>
  <si>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</si>
  <si>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</si>
  <si>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</si>
  <si>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</si>
  <si>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</si>
  <si>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</si>
  <si>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</si>
  <si>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</si>
  <si>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</si>
  <si>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</si>
  <si>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</si>
  <si>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</si>
  <si>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</si>
  <si>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</si>
  <si>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</si>
  <si>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</si>
  <si>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</si>
  <si>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</si>
  <si>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</si>
  <si>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</si>
  <si>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</si>
  <si>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</si>
  <si>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</si>
  <si>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</si>
  <si>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</si>
  <si>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</si>
  <si>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</si>
  <si>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</si>
  <si>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</si>
  <si>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</si>
  <si>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</si>
  <si>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</si>
  <si>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</si>
  <si>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</si>
  <si>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</si>
  <si>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</si>
  <si>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</si>
  <si>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</si>
  <si>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</si>
  <si>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</si>
  <si>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</si>
  <si>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</si>
  <si>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</si>
  <si>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</si>
  <si>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</si>
  <si>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</si>
  <si>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</si>
  <si>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</si>
  <si>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</si>
  <si>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</si>
  <si>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</si>
  <si>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</si>
  <si>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</si>
  <si>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</si>
  <si>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</si>
  <si>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</si>
  <si>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</si>
  <si>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</si>
  <si>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</si>
  <si>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</si>
  <si>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</si>
  <si>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</si>
  <si>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</si>
  <si>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</si>
  <si>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</si>
  <si>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</si>
  <si>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</si>
  <si>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</si>
  <si>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</si>
  <si>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</si>
  <si>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</si>
  <si>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</si>
  <si>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</si>
  <si>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</si>
  <si>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</si>
  <si>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</si>
  <si>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</si>
  <si>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</si>
  <si>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</si>
  <si>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</si>
  <si>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</si>
  <si>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</si>
  <si>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</si>
  <si>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</si>
  <si>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</si>
  <si>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</si>
  <si>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</si>
  <si>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</si>
  <si>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</si>
  <si>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</si>
  <si>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</si>
  <si>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</si>
  <si>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</si>
  <si>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</si>
  <si>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</si>
  <si>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</si>
  <si>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</si>
  <si>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</si>
  <si>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</si>
  <si>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</si>
  <si>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</si>
  <si>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</si>
  <si>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</si>
  <si>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</si>
  <si>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</si>
  <si>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</si>
  <si>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</si>
  <si>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</si>
  <si>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</si>
  <si>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</si>
  <si>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</si>
  <si>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</si>
  <si>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</si>
  <si>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</si>
  <si>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</si>
  <si>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</si>
  <si>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</si>
  <si>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</si>
  <si>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</si>
  <si>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</si>
  <si>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</si>
  <si>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</si>
  <si>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</si>
  <si>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</si>
  <si>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</si>
  <si>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</si>
  <si>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</si>
  <si>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</si>
  <si>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</si>
  <si>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</si>
  <si>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</si>
  <si>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</si>
  <si>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</si>
  <si>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</si>
  <si>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</si>
  <si>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</si>
  <si>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</si>
  <si>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</si>
  <si>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</si>
  <si>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</si>
  <si>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</si>
  <si>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</si>
  <si>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</si>
  <si>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</si>
  <si>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</si>
  <si>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</si>
  <si>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</si>
  <si>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</si>
  <si>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</si>
  <si>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</si>
  <si>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</si>
  <si>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</si>
  <si>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</si>
  <si>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</si>
  <si>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</si>
  <si>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</si>
  <si>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</si>
  <si>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</si>
  <si>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</si>
  <si>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</si>
  <si>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</si>
  <si>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</si>
  <si>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</si>
  <si>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</si>
  <si>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</si>
  <si>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</si>
  <si>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</si>
  <si>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</si>
  <si>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</si>
  <si>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</si>
  <si>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</si>
  <si>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</si>
  <si>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</si>
  <si>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</si>
  <si>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</si>
  <si>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</si>
  <si>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</si>
  <si>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</si>
  <si>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</si>
  <si>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</si>
  <si>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</si>
  <si>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</si>
  <si>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</si>
  <si>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</si>
  <si>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</si>
  <si>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</si>
  <si>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</si>
  <si>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</si>
  <si>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</si>
  <si>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</si>
  <si>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</si>
  <si>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</si>
  <si>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</si>
  <si>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</si>
  <si>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</si>
  <si>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</si>
  <si>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</si>
  <si>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</si>
  <si>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</si>
  <si>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</si>
  <si>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</si>
  <si>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</si>
  <si>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</si>
  <si>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</si>
  <si>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</si>
  <si>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</si>
  <si>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</si>
  <si>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</si>
  <si>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</si>
  <si>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</si>
  <si>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</si>
  <si>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</si>
  <si>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</si>
  <si>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</si>
  <si>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</si>
  <si>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</si>
  <si>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</si>
  <si>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</si>
  <si>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</si>
  <si>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</si>
  <si>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</si>
  <si>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</si>
  <si>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</si>
  <si>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</si>
  <si>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</si>
  <si>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</si>
  <si>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</si>
  <si>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</si>
  <si>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</si>
  <si>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</si>
  <si>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</si>
  <si>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</si>
  <si>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</si>
  <si>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</si>
  <si>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</si>
  <si>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</si>
  <si>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</si>
  <si>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</si>
  <si>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</si>
  <si>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</si>
  <si>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</si>
  <si>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</si>
  <si>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</si>
  <si>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</si>
  <si>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</si>
  <si>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</si>
  <si>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</si>
  <si>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</si>
  <si>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</si>
  <si>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</si>
  <si>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</si>
  <si>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</si>
  <si>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</si>
  <si>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</si>
  <si>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</si>
  <si>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</si>
  <si>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</si>
  <si>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</si>
  <si>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</si>
  <si>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</si>
  <si>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</si>
  <si>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</si>
  <si>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</si>
  <si>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</si>
  <si>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</si>
  <si>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</si>
  <si>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</si>
  <si>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</si>
  <si>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</si>
  <si>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</si>
  <si>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</si>
  <si>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</si>
  <si>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</si>
  <si>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</si>
  <si>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</si>
  <si>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</si>
  <si>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</si>
  <si>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</si>
  <si>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</si>
  <si>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</si>
  <si>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</si>
  <si>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</si>
  <si>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</si>
  <si>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</si>
  <si>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</si>
  <si>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</si>
  <si>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</si>
  <si>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</si>
  <si>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</si>
  <si>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</si>
  <si>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</si>
  <si>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</si>
  <si>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</si>
  <si>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</si>
  <si>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</si>
  <si>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</si>
  <si>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</si>
  <si>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</si>
  <si>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</si>
  <si>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</si>
  <si>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</si>
  <si>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</si>
  <si>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</si>
  <si>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</si>
  <si>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</si>
  <si>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</si>
  <si>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</si>
  <si>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</si>
  <si>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</si>
  <si>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</si>
  <si>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</si>
  <si>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</si>
  <si>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</si>
  <si>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</si>
  <si>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</si>
  <si>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</si>
  <si>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</si>
  <si>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</si>
  <si>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</si>
  <si>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</si>
  <si>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</si>
  <si>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</si>
  <si>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</si>
  <si>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</si>
  <si>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</si>
  <si>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</si>
  <si>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</si>
  <si>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</si>
  <si>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</si>
  <si>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</si>
  <si>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</si>
  <si>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</si>
  <si>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</si>
  <si>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</si>
  <si>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</si>
  <si>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</si>
  <si>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</si>
  <si>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</si>
  <si>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</si>
  <si>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</si>
  <si>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</si>
  <si>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</si>
  <si>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</si>
  <si>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</si>
  <si>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</si>
  <si>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</si>
  <si>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</si>
  <si>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</si>
  <si>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</si>
  <si>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</si>
  <si>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</si>
  <si>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</si>
  <si>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</si>
  <si>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</si>
  <si>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</si>
  <si>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</si>
  <si>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</si>
  <si>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</si>
  <si>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</si>
  <si>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</si>
  <si>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</si>
  <si>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</si>
  <si>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</si>
  <si>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</si>
  <si>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</si>
  <si>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</si>
  <si>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</si>
  <si>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</si>
  <si>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</si>
  <si>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</si>
  <si>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</si>
  <si>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</si>
  <si>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</si>
  <si>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</si>
  <si>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</si>
  <si>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</si>
  <si>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</si>
  <si>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</si>
  <si>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</si>
  <si>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</si>
  <si>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</si>
  <si>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</si>
  <si>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</si>
  <si>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</si>
  <si>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</si>
  <si>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</si>
  <si>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</si>
  <si>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</si>
  <si>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</si>
  <si>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</si>
  <si>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</si>
  <si>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</si>
  <si>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</si>
  <si>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</si>
  <si>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</si>
  <si>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</si>
  <si>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</si>
  <si>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</si>
  <si>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</si>
  <si>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</si>
  <si>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</si>
  <si>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</si>
  <si>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</si>
  <si>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</si>
  <si>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</si>
  <si>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</si>
  <si>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</si>
  <si>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</si>
  <si>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</si>
  <si>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</si>
  <si>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</si>
  <si>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</si>
  <si>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</si>
  <si>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</si>
  <si>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</si>
  <si>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</si>
  <si>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</si>
  <si>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</si>
  <si>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</si>
  <si>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</si>
  <si>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</si>
  <si>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</si>
  <si>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</si>
  <si>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</si>
  <si>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</si>
  <si>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</si>
  <si>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</si>
  <si>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</si>
  <si>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</si>
  <si>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</si>
  <si>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</si>
  <si>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</si>
  <si>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</si>
  <si>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</si>
  <si>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</si>
  <si>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</si>
  <si>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</si>
  <si>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</si>
  <si>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</si>
  <si>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</si>
  <si>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</si>
  <si>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</si>
  <si>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</si>
  <si>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</si>
  <si>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</si>
  <si>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</si>
  <si>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</si>
  <si>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</si>
  <si>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</si>
  <si>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</si>
  <si>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</si>
  <si>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</si>
  <si>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</si>
  <si>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</si>
  <si>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</si>
  <si>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</si>
  <si>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</si>
  <si>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</si>
  <si>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</si>
  <si>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</si>
  <si>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</si>
  <si>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</si>
  <si>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</si>
  <si>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</si>
  <si>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</si>
  <si>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</si>
  <si>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</si>
  <si>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</si>
  <si>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</si>
  <si>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</si>
  <si>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</si>
  <si>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</si>
  <si>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</si>
  <si>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</si>
  <si>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</si>
  <si>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</si>
  <si>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</si>
  <si>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</si>
  <si>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</si>
  <si>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</si>
  <si>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</si>
  <si>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</si>
  <si>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</si>
  <si>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</si>
  <si>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</si>
  <si>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</si>
  <si>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</si>
  <si>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</si>
  <si>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</si>
  <si>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</si>
  <si>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</si>
  <si>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</si>
  <si>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</si>
  <si>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</si>
  <si>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</si>
  <si>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</si>
  <si>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</si>
  <si>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</si>
  <si>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</si>
  <si>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</si>
  <si>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</si>
  <si>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</si>
  <si>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</si>
  <si>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</si>
  <si>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</si>
  <si>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</si>
  <si>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</si>
  <si>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</si>
  <si>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</si>
  <si>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</si>
  <si>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</si>
  <si>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</si>
  <si>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</si>
  <si>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</si>
  <si>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</si>
  <si>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</si>
  <si>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</si>
  <si>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</si>
  <si>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</si>
  <si>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</si>
  <si>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</si>
  <si>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</si>
  <si>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</si>
  <si>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</si>
  <si>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</si>
  <si>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</si>
  <si>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</si>
  <si>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</si>
  <si>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</si>
  <si>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</si>
  <si>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</si>
  <si>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</si>
  <si>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</si>
  <si>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</si>
  <si>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</si>
  <si>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</si>
  <si>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</si>
  <si>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</si>
  <si>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</si>
  <si>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</si>
  <si>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</si>
  <si>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</si>
  <si>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</si>
  <si>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</si>
  <si>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</si>
  <si>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</si>
  <si>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</si>
  <si>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</si>
  <si>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</si>
  <si>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</si>
  <si>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</si>
  <si>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</si>
  <si>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</si>
  <si>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</si>
  <si>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</si>
  <si>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</si>
  <si>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</si>
  <si>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</si>
  <si>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</si>
  <si>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</si>
  <si>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</si>
  <si>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</si>
  <si>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</si>
  <si>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</si>
  <si>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</si>
  <si>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</si>
  <si>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</si>
  <si>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</si>
  <si>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</si>
  <si>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</si>
  <si>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</si>
  <si>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</si>
  <si>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</si>
  <si>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 xml:space="preserve"> 2021-5-10000117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</si>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</sst>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E205" sqref="E20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36</v>
      </c>
      <c r="J20" s="148" t="s">
        <v>69</v>
      </c>
      <c r="K20" s="149">
        <v>3158563076</v>
      </c>
      <c r="L20" s="150">
        <v>44197</v>
      </c>
      <c r="M20" s="150">
        <v>44561</v>
      </c>
      <c r="N20" s="133">
        <f>+(M20-L20)/30</f>
        <v>12.133333333333333</v>
      </c>
      <c r="O20" s="136"/>
      <c r="U20" s="132"/>
      <c r="V20" s="104">
        <f ca="1">NOW()</f>
        <v>44192.951035532409</v>
      </c>
      <c r="W20" s="104">
        <f ca="1">NOW()</f>
        <v>44192.951035532409</v>
      </c>
    </row>
    <row r="21" spans="1:23" ht="30" customHeight="1" outlineLevel="1" x14ac:dyDescent="0.3">
      <c r="A21" s="9"/>
      <c r="B21" s="70"/>
      <c r="C21" s="5"/>
      <c r="D21" s="5"/>
      <c r="E21" s="5"/>
      <c r="F21" s="5"/>
      <c r="G21" s="5"/>
      <c r="H21" s="69"/>
      <c r="I21" s="147" t="s">
        <v>36</v>
      </c>
      <c r="J21" s="148" t="s">
        <v>50</v>
      </c>
      <c r="K21" s="149"/>
      <c r="L21" s="150">
        <v>44198</v>
      </c>
      <c r="M21" s="150">
        <v>44562</v>
      </c>
      <c r="N21" s="133">
        <f t="shared" ref="N21:N35" si="0">+(M21-L21)/30</f>
        <v>12.133333333333333</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0.03</v>
      </c>
      <c r="G179" s="163">
        <f>IF(F179&gt;0,SUM(E179+F179),"")</f>
        <v>0.05</v>
      </c>
      <c r="H179" s="5"/>
      <c r="I179" s="191" t="s">
        <v>2671</v>
      </c>
      <c r="J179" s="191"/>
      <c r="K179" s="191"/>
      <c r="L179" s="191"/>
      <c r="M179" s="170">
        <v>0.04</v>
      </c>
      <c r="O179" s="8"/>
      <c r="Q179" s="19"/>
      <c r="R179" s="157">
        <f>IF(M179&gt;0,SUM(L179+M179),"")</f>
        <v>0.04</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0.05</v>
      </c>
      <c r="D185" s="90" t="s">
        <v>2628</v>
      </c>
      <c r="E185" s="93">
        <f>+(C185*SUM(K20:K35))</f>
        <v>157928153.80000001</v>
      </c>
      <c r="F185" s="91"/>
      <c r="G185" s="92"/>
      <c r="H185" s="87"/>
      <c r="I185" s="89" t="s">
        <v>2627</v>
      </c>
      <c r="J185" s="164">
        <f>+SUM(M179:M183)</f>
        <v>0.04</v>
      </c>
      <c r="K185" s="236" t="s">
        <v>2628</v>
      </c>
      <c r="L185" s="236"/>
      <c r="M185" s="93">
        <f>+J185*(SUM(K20:K35))</f>
        <v>126342523.04000001</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t="s">
        <v>2722</v>
      </c>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2020-12-28T03:49:19Z</cp:lastPrinted>
  <dcterms:created xsi:type="dcterms:W3CDTF">2020-10-14T21:57:42Z</dcterms:created>
  <dcterms:modified xsi:type="dcterms:W3CDTF">2020-12-28T03:49:31Z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