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<sst xmlns="http://schemas.openxmlformats.org/spreadsheetml/2006/main" count="3384" uniqueCount="2723">
  <si>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</si>
  <si>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</si>
  <si>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</si>
  <si>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</si>
  <si>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</si>
  <si>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</si>
  <si>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</si>
  <si>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</si>
  <si>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</si>
  <si>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</si>
  <si>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</si>
  <si>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</si>
  <si>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</si>
  <si>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</si>
  <si>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</si>
  <si>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</si>
  <si>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</si>
  <si>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</si>
  <si>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</si>
  <si>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</si>
  <si>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</si>
  <si>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</si>
  <si>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</si>
  <si>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</si>
  <si>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</si>
  <si>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</si>
  <si>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</si>
  <si>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</si>
  <si>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</si>
  <si>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</si>
  <si>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</si>
  <si>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</si>
  <si>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</si>
  <si>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</si>
  <si>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</si>
  <si>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</si>
  <si>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</si>
  <si>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</si>
  <si>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</si>
  <si>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</si>
  <si>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</si>
  <si>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</si>
  <si>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</si>
  <si>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</si>
  <si>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</si>
  <si>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</si>
  <si>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</si>
  <si>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</si>
  <si>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</si>
  <si>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</si>
  <si>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</si>
  <si>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</si>
  <si>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</si>
  <si>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</si>
  <si>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</si>
  <si>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</si>
  <si>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</si>
  <si>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</si>
  <si>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</si>
  <si>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</si>
  <si>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</si>
  <si>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</si>
  <si>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</si>
  <si>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</si>
  <si>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</si>
  <si>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</si>
  <si>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</si>
  <si>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</si>
  <si>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</si>
  <si>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</si>
  <si>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</si>
  <si>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</si>
  <si>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</si>
  <si>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</si>
  <si>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</si>
  <si>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</si>
  <si>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</si>
  <si>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</si>
  <si>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</si>
  <si>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</si>
  <si>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</si>
  <si>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</si>
  <si>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</si>
  <si>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</si>
  <si>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</si>
  <si>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</si>
  <si>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</si>
  <si>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</si>
  <si>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</si>
  <si>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</si>
  <si>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</si>
  <si>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</si>
  <si>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</si>
  <si>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</si>
  <si>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</si>
  <si>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</si>
  <si>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</si>
  <si>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</si>
  <si>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</si>
  <si>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</si>
  <si>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</si>
  <si>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</si>
  <si>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</si>
  <si>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</si>
  <si>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</si>
  <si>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</si>
  <si>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</si>
  <si>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</si>
  <si>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</si>
  <si>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</si>
  <si>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</si>
  <si>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</si>
  <si>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</si>
  <si>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</si>
  <si>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</si>
  <si>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</si>
  <si>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</si>
  <si>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</si>
  <si>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</si>
  <si>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</si>
  <si>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</si>
  <si>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</si>
  <si>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</si>
  <si>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</si>
  <si>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</si>
  <si>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</si>
  <si>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</si>
  <si>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</si>
  <si>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</si>
  <si>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</si>
  <si>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</si>
  <si>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</si>
  <si>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</si>
  <si>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</si>
  <si>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</si>
  <si>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</si>
  <si>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</si>
  <si>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</si>
  <si>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</si>
  <si>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</si>
  <si>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</si>
  <si>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</si>
  <si>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</si>
  <si>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</si>
  <si>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</si>
  <si>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</si>
  <si>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</si>
  <si>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</si>
  <si>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</si>
  <si>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</si>
  <si>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</si>
  <si>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</si>
  <si>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</si>
  <si>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</si>
  <si>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</si>
  <si>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</si>
  <si>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</si>
  <si>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</si>
  <si>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</si>
  <si>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</si>
  <si>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</si>
  <si>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</si>
  <si>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</si>
  <si>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</si>
  <si>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</si>
  <si>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</si>
  <si>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</si>
  <si>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</si>
  <si>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</si>
  <si>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</si>
  <si>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</si>
  <si>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</si>
  <si>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</si>
  <si>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</si>
  <si>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</si>
  <si>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</si>
  <si>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</si>
  <si>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</si>
  <si>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</si>
  <si>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</si>
  <si>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</si>
  <si>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</si>
  <si>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</si>
  <si>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</si>
  <si>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</si>
  <si>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</si>
  <si>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</si>
  <si>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</si>
  <si>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</si>
  <si>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</si>
  <si>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</si>
  <si>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</si>
  <si>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</si>
  <si>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</si>
  <si>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</si>
  <si>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</si>
  <si>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</si>
  <si>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</si>
  <si>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</si>
  <si>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</si>
  <si>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</si>
  <si>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</si>
  <si>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</si>
  <si>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</si>
  <si>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</si>
  <si>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</si>
  <si>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</si>
  <si>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</si>
  <si>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</si>
  <si>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</si>
  <si>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</si>
  <si>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</si>
  <si>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</si>
  <si>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</si>
  <si>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</si>
  <si>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</si>
  <si>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</si>
  <si>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</si>
  <si>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</si>
  <si>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</si>
  <si>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</si>
  <si>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</si>
  <si>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</si>
  <si>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</si>
  <si>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</si>
  <si>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</si>
  <si>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</si>
  <si>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</si>
  <si>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</si>
  <si>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</si>
  <si>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</si>
  <si>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</si>
  <si>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</si>
  <si>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</si>
  <si>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</si>
  <si>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</si>
  <si>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</si>
  <si>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</si>
  <si>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</si>
  <si>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</si>
  <si>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</si>
  <si>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</si>
  <si>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</si>
  <si>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</si>
  <si>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</si>
  <si>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</si>
  <si>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</si>
  <si>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</si>
  <si>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</si>
  <si>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</si>
  <si>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</si>
  <si>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</si>
  <si>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</si>
  <si>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</si>
  <si>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</si>
  <si>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</si>
  <si>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</si>
  <si>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</si>
  <si>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</si>
  <si>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</si>
  <si>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</si>
  <si>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</si>
  <si>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</si>
  <si>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</si>
  <si>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</si>
  <si>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</si>
  <si>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</si>
  <si>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</si>
  <si>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</si>
  <si>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</si>
  <si>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</si>
  <si>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</si>
  <si>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</si>
  <si>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</si>
  <si>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</si>
  <si>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</si>
  <si>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</si>
  <si>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</si>
  <si>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</si>
  <si>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</si>
  <si>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</si>
  <si>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</si>
  <si>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</si>
  <si>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</si>
  <si>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</si>
  <si>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</si>
  <si>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</si>
  <si>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</si>
  <si>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</si>
  <si>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</si>
  <si>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</si>
  <si>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</si>
  <si>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</si>
  <si>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</si>
  <si>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</si>
  <si>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</si>
  <si>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</si>
  <si>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</si>
  <si>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</si>
  <si>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</si>
  <si>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</si>
  <si>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</si>
  <si>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</si>
  <si>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</si>
  <si>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</si>
  <si>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</si>
  <si>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</si>
  <si>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</si>
  <si>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</si>
  <si>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</si>
  <si>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</si>
  <si>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</si>
  <si>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</si>
  <si>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</si>
  <si>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</si>
  <si>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</si>
  <si>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</si>
  <si>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</si>
  <si>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</si>
  <si>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</si>
  <si>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</si>
  <si>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</si>
  <si>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</si>
  <si>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</si>
  <si>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</si>
  <si>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</si>
  <si>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</si>
  <si>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</si>
  <si>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</si>
  <si>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</si>
  <si>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</si>
  <si>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</si>
  <si>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</si>
  <si>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</si>
  <si>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</si>
  <si>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</si>
  <si>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</si>
  <si>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</si>
  <si>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</si>
  <si>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</si>
  <si>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</si>
  <si>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</si>
  <si>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</si>
  <si>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</si>
  <si>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</si>
  <si>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</si>
  <si>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</si>
  <si>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</si>
  <si>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</si>
  <si>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</si>
  <si>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</si>
  <si>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</si>
  <si>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</si>
  <si>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</si>
  <si>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</si>
  <si>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</si>
  <si>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</si>
  <si>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</si>
  <si>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</si>
  <si>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</si>
  <si>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</si>
  <si>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</si>
  <si>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</si>
  <si>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</si>
  <si>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</si>
  <si>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</si>
  <si>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</si>
  <si>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</si>
  <si>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</si>
  <si>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</si>
  <si>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</si>
  <si>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</si>
  <si>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</si>
  <si>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</si>
  <si>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</si>
  <si>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</si>
  <si>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</si>
  <si>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</si>
  <si>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</si>
  <si>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</si>
  <si>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</si>
  <si>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</si>
  <si>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</si>
  <si>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</si>
  <si>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</si>
  <si>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</si>
  <si>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</si>
  <si>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</si>
  <si>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</si>
  <si>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</si>
  <si>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</si>
  <si>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</si>
  <si>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</si>
  <si>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</si>
  <si>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</si>
  <si>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</si>
  <si>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</si>
  <si>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</si>
  <si>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</si>
  <si>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</si>
  <si>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</si>
  <si>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</si>
  <si>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</si>
  <si>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</si>
  <si>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</si>
  <si>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</si>
  <si>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</si>
  <si>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</si>
  <si>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</si>
  <si>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</si>
  <si>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</si>
  <si>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</si>
  <si>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</si>
  <si>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</si>
  <si>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</si>
  <si>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</si>
  <si>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</si>
  <si>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</si>
  <si>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</si>
  <si>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</si>
  <si>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</si>
  <si>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</si>
  <si>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</si>
  <si>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</si>
  <si>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</si>
  <si>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</si>
  <si>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</si>
  <si>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</si>
  <si>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</si>
  <si>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</si>
  <si>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</si>
  <si>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</si>
  <si>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</si>
  <si>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</si>
  <si>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</si>
  <si>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</si>
  <si>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</si>
  <si>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</si>
  <si>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</si>
  <si>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</si>
  <si>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</si>
  <si>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</si>
  <si>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</si>
  <si>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</si>
  <si>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</si>
  <si>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</si>
  <si>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</si>
  <si>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</si>
  <si>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</si>
  <si>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</si>
  <si>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</si>
  <si>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</si>
  <si>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</si>
  <si>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</si>
  <si>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</si>
  <si>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</si>
  <si>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</si>
  <si>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</si>
  <si>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</si>
  <si>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</si>
  <si>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</si>
  <si>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</si>
  <si>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</si>
  <si>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</si>
  <si>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</si>
  <si>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</si>
  <si>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</si>
  <si>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</si>
  <si>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</si>
  <si>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</si>
  <si>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</si>
  <si>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</si>
  <si>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</si>
  <si>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</si>
  <si>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</si>
  <si>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</si>
  <si>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</si>
  <si>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</si>
  <si>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</si>
  <si>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</si>
  <si>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</si>
  <si>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</si>
  <si>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</si>
  <si>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</si>
  <si>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</si>
  <si>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</si>
  <si>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</si>
  <si>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</si>
  <si>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</si>
  <si>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</si>
  <si>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</si>
  <si>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</si>
  <si>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</si>
  <si>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</si>
  <si>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</si>
  <si>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</si>
  <si>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</si>
  <si>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</si>
  <si>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</si>
  <si>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</si>
  <si>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</si>
  <si>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</si>
  <si>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</si>
  <si>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</si>
  <si>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</si>
  <si>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</si>
  <si>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</si>
  <si>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</si>
  <si>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</si>
  <si>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</si>
  <si>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</si>
  <si>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</si>
  <si>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</si>
  <si>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</si>
  <si>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</si>
  <si>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</si>
  <si>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</si>
  <si>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</si>
  <si>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</si>
  <si>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</si>
  <si>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</si>
  <si>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</si>
  <si>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</si>
  <si>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</si>
  <si>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</si>
  <si>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</si>
  <si>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</si>
  <si>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</si>
  <si>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</si>
  <si>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</si>
  <si>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</si>
  <si>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</si>
  <si>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</si>
  <si>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</si>
  <si>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</si>
  <si>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</si>
  <si>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</si>
  <si>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</si>
  <si>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</si>
  <si>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</si>
  <si>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</si>
  <si>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</si>
  <si>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</si>
  <si>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</si>
  <si>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</si>
  <si>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</si>
  <si>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</si>
  <si>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</si>
  <si>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</si>
  <si>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</si>
  <si>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</si>
  <si>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</si>
  <si>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</si>
  <si>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</si>
  <si>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</si>
  <si>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</si>
  <si>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</si>
  <si>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</si>
  <si>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</si>
  <si>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</si>
  <si>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</si>
  <si>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</si>
  <si>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</si>
  <si>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</si>
  <si>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</si>
  <si>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</si>
  <si>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</si>
  <si>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</si>
  <si>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</si>
  <si>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</si>
  <si>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</si>
  <si>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</si>
  <si>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</si>
  <si>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</si>
  <si>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</si>
  <si>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</si>
  <si>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</si>
  <si>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</si>
  <si>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</si>
  <si>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</si>
  <si>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</si>
  <si>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</si>
  <si>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</si>
  <si>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</si>
  <si>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</si>
  <si>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</si>
  <si>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</si>
  <si>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</si>
  <si>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</si>
  <si>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</si>
  <si>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</si>
  <si>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</si>
  <si>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</si>
  <si>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</si>
  <si>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</si>
  <si>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</si>
  <si>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</si>
  <si>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</si>
  <si>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</si>
  <si>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</si>
  <si>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</si>
  <si>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</si>
  <si>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</si>
  <si>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</si>
  <si>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</si>
  <si>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</si>
  <si>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</si>
  <si>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</si>
  <si>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</si>
  <si>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</si>
  <si>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</si>
  <si>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</si>
  <si>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</si>
  <si>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</si>
  <si>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</si>
  <si>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</si>
  <si>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</si>
  <si>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</si>
  <si>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</si>
  <si>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</si>
  <si>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</si>
  <si>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</si>
  <si>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</si>
  <si>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</si>
  <si>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</si>
  <si>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</si>
  <si>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</si>
  <si>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</si>
  <si>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</si>
  <si>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</si>
  <si>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</si>
  <si>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</si>
  <si>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</si>
  <si>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</si>
  <si>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</si>
  <si>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</si>
  <si>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</si>
  <si>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</si>
  <si>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</si>
  <si>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</si>
  <si>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</si>
  <si>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</si>
  <si>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</si>
  <si>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</si>
  <si>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</si>
  <si>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</si>
  <si>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</si>
  <si>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</si>
  <si>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</si>
  <si>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</si>
  <si>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</si>
  <si>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</si>
  <si>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</si>
  <si>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</si>
  <si>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</si>
  <si>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</si>
  <si>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</si>
  <si>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</si>
  <si>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</si>
  <si>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</si>
  <si>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</si>
  <si>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</si>
  <si>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</si>
  <si>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</si>
  <si>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</si>
  <si>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</si>
  <si>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</si>
  <si>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</si>
  <si>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</si>
  <si>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</si>
  <si>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</si>
  <si>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</si>
  <si>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</si>
  <si>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</si>
  <si>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</si>
  <si>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</si>
  <si>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</si>
  <si>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</si>
  <si>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</si>
  <si>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</si>
  <si>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</si>
  <si>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</si>
  <si>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</si>
  <si>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</si>
  <si>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</si>
  <si>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</si>
  <si>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</si>
  <si>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</si>
  <si>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</si>
  <si>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</si>
  <si>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</si>
  <si>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</si>
  <si>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</si>
  <si>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</si>
  <si>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</si>
  <si>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</si>
  <si>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</si>
  <si>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</si>
  <si>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</si>
  <si>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</si>
  <si>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</si>
  <si>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</si>
  <si>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</si>
  <si>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</si>
  <si>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</si>
  <si>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</si>
  <si>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</si>
  <si>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</si>
  <si>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</si>
  <si>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</si>
  <si>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</si>
  <si>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</si>
  <si>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</si>
  <si>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</si>
  <si>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</si>
  <si>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</si>
  <si>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</si>
  <si>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</si>
  <si>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</si>
  <si>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</si>
  <si>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</si>
  <si>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</si>
  <si>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</si>
  <si>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</si>
  <si>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</si>
  <si>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</si>
  <si>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</si>
  <si>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</si>
  <si>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</si>
  <si>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</si>
  <si>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</si>
  <si>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</si>
  <si>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</si>
  <si>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</si>
  <si>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</si>
  <si>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</si>
  <si>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</si>
  <si>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</si>
  <si>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</si>
  <si>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</si>
  <si>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</si>
  <si>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</si>
  <si>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</si>
  <si>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</si>
  <si>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</si>
  <si>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</si>
  <si>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</si>
  <si>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</si>
  <si>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</si>
  <si>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</si>
  <si>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</si>
  <si>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</si>
  <si>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</si>
  <si>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</si>
  <si>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</si>
  <si>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</si>
  <si>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</si>
  <si>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</si>
  <si>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</si>
  <si>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</si>
  <si>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</si>
  <si>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</si>
  <si>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</si>
  <si>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</si>
  <si>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</si>
  <si>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</si>
  <si>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</si>
  <si>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</si>
  <si>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</si>
  <si>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</si>
  <si>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</si>
  <si>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</si>
  <si>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</si>
  <si>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</si>
  <si>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</si>
  <si>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</si>
  <si>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</si>
  <si>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</si>
  <si>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</si>
  <si>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</si>
  <si>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</si>
  <si>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</si>
  <si>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</si>
  <si>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</si>
  <si>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</si>
  <si>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</si>
  <si>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</si>
  <si>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</si>
  <si>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</si>
  <si>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</si>
  <si>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</si>
  <si>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</si>
  <si>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</si>
  <si>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</si>
  <si>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</si>
  <si>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</si>
  <si>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</si>
  <si>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</si>
  <si>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</si>
  <si>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</si>
  <si>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</si>
  <si>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</si>
  <si>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</si>
  <si>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</si>
  <si>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</si>
  <si>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</si>
  <si>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</si>
  <si>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</si>
  <si>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</si>
  <si>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</si>
  <si>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</si>
  <si>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</si>
  <si>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</si>
  <si>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</si>
  <si>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</si>
  <si>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</si>
  <si>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</si>
  <si>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</si>
  <si>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</si>
  <si>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</si>
  <si>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</si>
  <si>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</si>
  <si>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</si>
  <si>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</si>
  <si>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</si>
  <si>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</si>
  <si>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</si>
  <si>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</si>
  <si>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</si>
  <si>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</si>
  <si>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</si>
  <si>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</si>
  <si>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</si>
  <si>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</si>
  <si>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</si>
  <si>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</si>
  <si>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</si>
  <si>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</si>
  <si>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</si>
  <si>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</si>
  <si>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</si>
  <si>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</si>
  <si>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</si>
  <si>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</si>
  <si>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</si>
  <si>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</si>
  <si>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</si>
  <si>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</si>
  <si>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</si>
  <si>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</si>
  <si>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</si>
  <si>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</si>
  <si>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</si>
  <si>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</si>
  <si>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</si>
  <si>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</si>
  <si>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</si>
  <si>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</si>
  <si>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</si>
  <si>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</si>
  <si>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</si>
  <si>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</si>
  <si>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</si>
  <si>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</si>
  <si>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</si>
  <si>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</si>
  <si>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</si>
  <si>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</si>
  <si>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</si>
  <si>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</si>
  <si>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</si>
  <si>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</si>
  <si>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</si>
  <si>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</si>
  <si>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</si>
  <si>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</si>
  <si>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</si>
  <si>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</si>
  <si>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</si>
  <si>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</si>
  <si>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</si>
  <si>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</si>
  <si>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</si>
  <si>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</si>
  <si>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</si>
  <si>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</si>
  <si>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</si>
  <si>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</si>
  <si>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</si>
  <si>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</si>
  <si>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</si>
  <si>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</si>
  <si>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</si>
  <si>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</si>
  <si>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</si>
  <si>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</si>
  <si>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</si>
  <si>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</si>
  <si>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</si>
  <si>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</si>
  <si>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</si>
  <si>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</si>
  <si>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</si>
  <si>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</si>
  <si>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</si>
  <si>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</si>
  <si>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</si>
  <si>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</si>
  <si>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</si>
  <si>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</si>
  <si>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</si>
  <si>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</si>
  <si>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</si>
  <si>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</si>
  <si>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</si>
  <si>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</si>
  <si>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</si>
  <si>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</si>
  <si>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</si>
  <si>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</si>
  <si>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</si>
  <si>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</si>
  <si>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</si>
  <si>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</si>
  <si>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</si>
  <si>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</si>
  <si>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</si>
  <si>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</si>
  <si>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</si>
  <si>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</si>
  <si>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</si>
  <si>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</si>
  <si>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</si>
  <si>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</si>
  <si>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</si>
  <si>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</si>
  <si>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</si>
  <si>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</si>
  <si>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</si>
  <si>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</si>
  <si>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</si>
  <si>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</si>
  <si>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</si>
  <si>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</si>
  <si>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</si>
  <si>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</si>
  <si>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</si>
  <si>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</si>
  <si>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</si>
  <si>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</si>
  <si>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</si>
  <si>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</si>
  <si>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</si>
  <si>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</si>
  <si>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</si>
  <si>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</si>
  <si>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</si>
  <si>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</si>
  <si>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</si>
  <si>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</si>
  <si>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</si>
  <si>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</si>
  <si>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</si>
  <si>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</si>
  <si>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</si>
  <si>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</si>
  <si>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</si>
  <si>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</si>
  <si>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</si>
  <si>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</si>
  <si>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</si>
  <si>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</si>
  <si>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</si>
  <si>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</si>
  <si>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</si>
  <si>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</si>
  <si>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</si>
  <si>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</si>
  <si>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</si>
  <si>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</si>
  <si>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</si>
  <si>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</si>
  <si>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</si>
  <si>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</si>
  <si>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</si>
  <si>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</si>
  <si>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</si>
  <si>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</si>
  <si>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</si>
  <si>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</si>
  <si>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</si>
  <si>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</si>
  <si>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</si>
  <si>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</si>
  <si>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</si>
  <si>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</si>
  <si>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</si>
  <si>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</si>
  <si>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</si>
  <si>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</si>
  <si>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</si>
  <si>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</si>
  <si>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</si>
  <si>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</si>
  <si>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</si>
  <si>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</si>
  <si>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</si>
  <si>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</si>
  <si>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</si>
  <si>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</si>
  <si>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</si>
  <si>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</si>
  <si>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</si>
  <si>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</si>
  <si>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</si>
  <si>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</si>
  <si>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</si>
  <si>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</si>
  <si>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</si>
  <si>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</si>
  <si>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</si>
  <si>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</si>
  <si>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</si>
  <si>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</si>
  <si>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</si>
  <si>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</si>
  <si>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</si>
  <si>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</si>
  <si>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</si>
  <si>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</si>
  <si>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</si>
  <si>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</si>
  <si>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</si>
  <si>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</si>
  <si>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</si>
  <si>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</si>
  <si>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</si>
  <si>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</si>
  <si>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</si>
  <si>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</si>
  <si>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</si>
  <si>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</si>
  <si>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</si>
  <si>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</si>
  <si>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</si>
  <si>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</si>
  <si>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</si>
  <si>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</si>
  <si>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</si>
  <si>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</si>
  <si>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</si>
  <si>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</si>
  <si>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</si>
  <si>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</si>
  <si>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</si>
  <si>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</si>
  <si>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</si>
  <si>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</si>
  <si>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</si>
  <si>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</si>
  <si>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</si>
  <si>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</si>
  <si>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</si>
  <si>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</si>
  <si>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</si>
  <si>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</si>
  <si>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</si>
  <si>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</si>
  <si>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</si>
  <si>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</si>
  <si>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</si>
  <si>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</si>
  <si>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</si>
  <si>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</si>
  <si>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</si>
  <si>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</si>
  <si>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</si>
  <si>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</si>
  <si>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</si>
  <si>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</si>
  <si>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</si>
  <si>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</si>
  <si>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</si>
  <si>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</si>
  <si>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</si>
  <si>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</si>
  <si>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</si>
  <si>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</si>
  <si>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</si>
  <si>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</si>
  <si>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</si>
  <si>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</si>
  <si>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</si>
  <si>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</si>
  <si>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</si>
  <si>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</si>
  <si>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</si>
  <si>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</si>
  <si>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</si>
  <si>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</si>
  <si>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</si>
  <si>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</si>
  <si>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</si>
  <si>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</si>
  <si>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</si>
  <si>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</si>
  <si>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</si>
  <si>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</si>
  <si>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</si>
  <si>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</si>
  <si>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</si>
  <si>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</si>
  <si>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</si>
  <si>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</si>
  <si>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</si>
  <si>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</si>
  <si>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</si>
  <si>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</si>
  <si>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</si>
  <si>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</si>
  <si>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</si>
  <si>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</si>
  <si>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</si>
  <si>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</si>
  <si>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</si>
  <si>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</si>
  <si>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</si>
  <si>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</si>
  <si>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</si>
  <si>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</si>
  <si>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</si>
  <si>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</si>
  <si>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</si>
  <si>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</si>
  <si>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</si>
  <si>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</si>
  <si>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</si>
  <si>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</si>
  <si>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</si>
  <si>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</si>
  <si>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</si>
  <si>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</si>
  <si>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</si>
  <si>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</si>
  <si>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</si>
  <si>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</si>
  <si>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</si>
  <si>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</si>
  <si>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</si>
  <si>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</si>
  <si>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</si>
  <si>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</si>
  <si>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</si>
  <si>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</si>
  <si>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</si>
  <si>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</si>
  <si>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</si>
  <si>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</si>
  <si>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</si>
  <si>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</si>
  <si>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</si>
  <si>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</si>
  <si>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</si>
  <si>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</si>
  <si>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</si>
  <si>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</si>
  <si>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</si>
  <si>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</si>
  <si>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</si>
  <si>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</si>
  <si>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</si>
  <si>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</si>
  <si>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</si>
  <si>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</si>
  <si>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</si>
  <si>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</si>
  <si>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</si>
  <si>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</si>
  <si>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</si>
  <si>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</si>
  <si>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</si>
  <si>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</si>
  <si>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</si>
  <si>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</si>
  <si>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</si>
  <si>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</si>
  <si>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</si>
  <si>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</si>
  <si>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</si>
  <si>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</si>
  <si>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</si>
  <si>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</si>
  <si>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</si>
  <si>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</si>
  <si>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</si>
  <si>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</si>
  <si>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</si>
  <si>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</si>
  <si>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</si>
  <si>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</si>
  <si>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</si>
  <si>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</si>
  <si>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</si>
  <si>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</si>
  <si>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</si>
  <si>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</si>
  <si>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</si>
  <si>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</si>
  <si>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</si>
  <si>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</si>
  <si>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</si>
  <si>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</si>
  <si>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</si>
  <si>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</si>
  <si>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</si>
  <si>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</si>
  <si>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</si>
  <si>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</si>
  <si>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</si>
  <si>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</si>
  <si>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</si>
  <si>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</si>
  <si>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</si>
  <si>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</si>
  <si>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</si>
  <si>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</si>
  <si>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</si>
  <si>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</si>
  <si>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</si>
  <si>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</si>
  <si>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</si>
  <si>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</si>
  <si>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</si>
  <si>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</si>
  <si>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</si>
  <si>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</si>
  <si>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</si>
  <si>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</si>
  <si>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</si>
  <si>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</si>
  <si>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</si>
  <si>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</si>
  <si>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</si>
  <si>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</si>
  <si>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</si>
  <si>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</si>
  <si>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</si>
  <si>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</si>
  <si>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</si>
  <si>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</si>
  <si>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</si>
  <si>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</si>
  <si>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</si>
  <si>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</si>
  <si>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</si>
  <si>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</si>
  <si>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</si>
  <si>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</si>
  <si>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</si>
  <si>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</si>
  <si>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</si>
  <si>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</si>
  <si>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</si>
  <si>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</si>
  <si>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</si>
  <si>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</si>
  <si>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</si>
  <si>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</si>
  <si>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</si>
  <si>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</si>
  <si>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</si>
  <si>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</si>
  <si>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</si>
  <si>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</si>
  <si>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</si>
  <si>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</si>
  <si>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</si>
  <si>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</si>
  <si>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</si>
  <si>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</si>
  <si>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</si>
  <si>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</si>
  <si>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</si>
  <si>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</si>
  <si>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</si>
  <si>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</si>
  <si>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</si>
  <si>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</si>
  <si>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</si>
  <si>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</si>
  <si>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</si>
  <si>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</si>
  <si>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</si>
  <si>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</si>
  <si>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</si>
  <si>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</si>
  <si>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</si>
  <si>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</si>
  <si>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</si>
  <si>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</si>
  <si>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</si>
  <si>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</si>
  <si>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</si>
  <si>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</si>
  <si>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</si>
  <si>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</si>
  <si>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</si>
  <si>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</si>
  <si>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</si>
  <si>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</si>
  <si>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</si>
  <si>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</si>
  <si>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</si>
  <si>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</si>
  <si>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</si>
  <si>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</si>
  <si>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</si>
  <si>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</si>
  <si>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</si>
  <si>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</si>
  <si>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</si>
  <si>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</si>
  <si>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</si>
  <si>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</si>
  <si>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</si>
  <si>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</si>
  <si>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</si>
  <si>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</si>
  <si>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</si>
  <si>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</si>
  <si>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</si>
  <si>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</si>
  <si>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</si>
  <si>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</si>
  <si>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</si>
  <si>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</si>
  <si>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</si>
  <si>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</si>
  <si>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</si>
  <si>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</si>
  <si>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</si>
  <si>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</si>
  <si>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</si>
  <si>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</si>
  <si>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</si>
  <si>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</si>
  <si>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</si>
  <si>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</si>
  <si>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</si>
  <si>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</si>
  <si>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</si>
  <si>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</si>
  <si>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</si>
  <si>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</si>
  <si>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</si>
  <si>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</si>
  <si>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</si>
  <si>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</si>
  <si>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</si>
  <si>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</si>
  <si>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</si>
  <si>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</si>
  <si>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</si>
  <si>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</si>
  <si>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</si>
  <si>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</si>
  <si>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</si>
  <si>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</si>
  <si>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</si>
  <si>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</si>
  <si>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</si>
  <si>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</si>
  <si>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</si>
  <si>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</si>
  <si>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</si>
  <si>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</si>
  <si>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</si>
  <si>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</si>
  <si>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</si>
  <si>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</si>
  <si>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</si>
  <si>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</si>
  <si>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</si>
  <si>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</si>
  <si>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</si>
  <si>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</si>
  <si>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</si>
  <si>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</si>
  <si>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</si>
  <si>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</si>
  <si>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</si>
  <si>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</si>
  <si>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</si>
  <si>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</si>
  <si>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</si>
  <si>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</si>
  <si>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</si>
  <si>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</si>
  <si>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</si>
  <si>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</si>
  <si>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</si>
  <si>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</si>
  <si>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</si>
  <si>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</si>
  <si>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</si>
  <si>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</si>
  <si>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</si>
  <si>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</si>
  <si>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</si>
  <si>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</si>
  <si>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</si>
  <si>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</si>
  <si>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</si>
  <si>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</si>
  <si>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</si>
  <si>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</si>
  <si>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</si>
  <si>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</si>
  <si>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</si>
  <si>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</si>
  <si>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</si>
  <si>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</si>
  <si>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</si>
  <si>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</si>
  <si>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</si>
  <si>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</si>
  <si>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</si>
  <si>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</si>
  <si>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</si>
  <si>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</si>
  <si>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</si>
  <si>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</si>
  <si>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</si>
  <si>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</si>
  <si>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</si>
  <si>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</si>
  <si>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</si>
  <si>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</si>
  <si>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</si>
  <si>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</si>
  <si>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</si>
  <si>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</si>
  <si>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</si>
  <si>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</si>
  <si>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</si>
  <si>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</si>
  <si>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</si>
  <si>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</si>
  <si>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</si>
  <si>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</si>
  <si>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</si>
  <si>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</si>
  <si>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</si>
  <si>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</si>
  <si>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</si>
  <si>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</si>
  <si>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</si>
  <si>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</si>
  <si>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</si>
  <si>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</si>
  <si>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</si>
  <si>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</si>
  <si>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</si>
  <si>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</si>
  <si>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</si>
  <si>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</si>
  <si>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</si>
  <si>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</si>
  <si>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</si>
  <si>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</si>
  <si>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</si>
  <si>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</si>
  <si>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</si>
  <si>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</si>
  <si>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</si>
  <si>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</si>
  <si>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</si>
  <si>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</si>
  <si>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</si>
  <si>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</si>
  <si>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</si>
  <si>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</si>
  <si>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</si>
  <si>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</si>
  <si>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</si>
  <si>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</si>
  <si>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</si>
  <si>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</si>
  <si>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</si>
  <si>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</si>
  <si>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</si>
  <si>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</si>
  <si>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</si>
  <si>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</si>
  <si>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</si>
  <si>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</si>
  <si>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</si>
  <si>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</si>
  <si>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</si>
  <si>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</si>
  <si>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</si>
  <si>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</si>
  <si>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</si>
  <si>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</si>
  <si>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</si>
  <si>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</si>
  <si>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</si>
  <si>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</si>
  <si>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</si>
  <si>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</si>
  <si>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</si>
  <si>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</si>
  <si>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</si>
  <si>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</si>
  <si>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</si>
  <si>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</si>
  <si>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</si>
  <si>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</si>
  <si>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</si>
  <si>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</si>
  <si>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</si>
  <si>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</si>
  <si>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</si>
  <si>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</si>
  <si>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</si>
  <si>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</si>
  <si>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</si>
  <si>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</si>
  <si>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</si>
  <si>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</si>
  <si>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</si>
  <si>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</si>
  <si>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</si>
  <si>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</si>
  <si>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</si>
  <si>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</si>
  <si>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</si>
  <si>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</si>
  <si>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</si>
  <si>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</si>
  <si>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</si>
  <si>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</si>
  <si>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</si>
  <si>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</si>
  <si>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</si>
  <si>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</si>
  <si>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</si>
  <si>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</si>
  <si>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</si>
  <si>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</si>
  <si>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</si>
  <si>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</si>
  <si>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</si>
  <si>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</si>
  <si>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</si>
  <si>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</si>
  <si>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</si>
  <si>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</si>
  <si>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</si>
  <si>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</si>
  <si>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</si>
  <si>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</si>
  <si>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</si>
  <si>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</si>
  <si>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</si>
  <si>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</si>
  <si>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</si>
  <si>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</si>
  <si>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</si>
  <si>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</si>
  <si>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</si>
  <si>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</si>
  <si>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</si>
  <si>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</si>
  <si>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</si>
  <si>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</si>
  <si>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</si>
  <si>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</si>
  <si>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</si>
  <si>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</si>
  <si>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</si>
  <si>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</si>
  <si>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</si>
  <si>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</si>
  <si>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</si>
  <si>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</si>
  <si>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</si>
  <si>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</si>
  <si>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</si>
  <si>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</si>
  <si>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</si>
  <si>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</si>
  <si>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</si>
  <si>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</si>
  <si>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</si>
  <si>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</si>
  <si>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</si>
  <si>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</si>
  <si>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</si>
  <si>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</si>
  <si>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</si>
  <si>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</si>
  <si>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</si>
  <si>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</si>
  <si>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</si>
  <si>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</si>
  <si>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</si>
  <si>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</si>
  <si>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</si>
  <si>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</si>
  <si>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</si>
  <si>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</si>
  <si>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</si>
  <si>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</si>
  <si>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</si>
  <si>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</si>
  <si>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</si>
  <si>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</si>
  <si>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</si>
  <si>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</si>
  <si>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</si>
  <si>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</si>
  <si>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</si>
  <si>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</si>
  <si>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</si>
  <si>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</si>
  <si>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</si>
  <si>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</si>
  <si>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</si>
  <si>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</si>
  <si>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</si>
  <si>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</si>
  <si>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</si>
  <si>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</si>
  <si>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</si>
  <si>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</si>
  <si>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</si>
  <si>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</si>
  <si>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</si>
  <si>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</si>
  <si>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</si>
  <si>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</si>
  <si>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</si>
  <si>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</si>
  <si>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</si>
  <si>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</si>
  <si>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</si>
  <si>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</si>
  <si>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</si>
  <si>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</si>
  <si>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</si>
  <si>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</si>
  <si>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</si>
  <si>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</si>
  <si>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</si>
  <si>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</si>
  <si>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</si>
  <si>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</si>
  <si>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</si>
  <si>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</si>
  <si>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</si>
  <si>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</si>
  <si>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</si>
  <si>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</si>
  <si>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</si>
  <si>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</si>
  <si>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</si>
  <si>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</si>
  <si>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</si>
  <si>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</si>
  <si>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</si>
  <si>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</si>
  <si>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</si>
  <si>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</si>
  <si>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</si>
  <si>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</si>
  <si>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</si>
  <si>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</si>
  <si>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</si>
  <si>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</si>
  <si>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</si>
  <si>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</si>
  <si>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</si>
  <si>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</si>
  <si>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</si>
  <si>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</si>
  <si>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</si>
  <si>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</si>
  <si>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</si>
  <si>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</si>
  <si>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</si>
  <si>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</si>
  <si>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</si>
  <si>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</si>
  <si>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</si>
  <si>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</si>
  <si>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</si>
  <si>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</si>
  <si>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</si>
  <si>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</si>
  <si>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</si>
  <si>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</si>
  <si>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</si>
  <si>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</si>
  <si>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</si>
  <si>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</si>
  <si>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</si>
  <si>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</si>
  <si>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</si>
  <si>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</si>
  <si>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</si>
  <si>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</si>
  <si>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</si>
  <si>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</si>
  <si>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</si>
  <si>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</si>
  <si>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</si>
  <si>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</si>
  <si>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</si>
  <si>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</si>
  <si>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</si>
  <si>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</si>
  <si>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</si>
  <si>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</si>
  <si>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</si>
  <si>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</si>
  <si>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</si>
  <si>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</si>
  <si>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</si>
  <si>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</si>
  <si>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</si>
  <si>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</si>
  <si>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</si>
  <si>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</si>
  <si>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</si>
  <si>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</si>
  <si>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</si>
  <si>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</si>
  <si>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</si>
  <si>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</si>
  <si>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</si>
  <si>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</si>
  <si>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</si>
  <si>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</si>
  <si>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</si>
  <si>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</si>
  <si>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</si>
  <si>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</si>
  <si>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</si>
  <si>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</si>
  <si>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</si>
  <si>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</si>
  <si>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</si>
  <si>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</si>
  <si>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</si>
  <si>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</si>
  <si>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</si>
  <si>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</si>
  <si>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</si>
  <si>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</si>
  <si>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</si>
  <si>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</si>
  <si>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</si>
  <si>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</si>
  <si>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</si>
  <si>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</si>
  <si>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</si>
  <si>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</si>
  <si>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</si>
  <si>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</si>
  <si>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</si>
  <si>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</si>
  <si>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</si>
  <si>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</si>
  <si>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</si>
  <si>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</si>
  <si>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</si>
  <si>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</si>
  <si>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</si>
  <si>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</si>
  <si>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</si>
  <si>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</si>
  <si>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</si>
  <si>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</si>
  <si>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</si>
  <si>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</si>
  <si>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</si>
  <si>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</si>
  <si>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</si>
  <si>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</si>
  <si>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</si>
  <si>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</si>
  <si>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</si>
  <si>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</si>
  <si>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</si>
  <si>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</si>
  <si>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</si>
  <si>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</si>
  <si>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</si>
  <si>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</si>
  <si>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</si>
  <si>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</si>
  <si>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</si>
  <si>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</si>
  <si>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</si>
  <si>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</si>
  <si>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</si>
  <si>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</si>
  <si>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</si>
  <si>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</si>
  <si>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</si>
  <si>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</si>
  <si>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</si>
  <si>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</si>
  <si>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</si>
  <si>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</si>
  <si>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</si>
  <si>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</si>
  <si>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</si>
  <si>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</si>
  <si>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</si>
  <si>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</si>
  <si>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</si>
  <si>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</si>
  <si>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</si>
  <si>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</si>
  <si>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</si>
  <si>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</si>
  <si>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</si>
  <si>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</si>
  <si>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</si>
  <si>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</si>
  <si>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</si>
  <si>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</si>
  <si>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</si>
  <si>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</si>
  <si>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</si>
  <si>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</si>
  <si>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</si>
  <si>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</si>
  <si>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</si>
  <si>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</si>
  <si>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</si>
  <si>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</si>
  <si>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</si>
  <si>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</si>
  <si>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</si>
  <si>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</si>
  <si>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</si>
  <si>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</si>
  <si>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</si>
  <si>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</si>
  <si>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</si>
  <si>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</si>
  <si>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</si>
  <si>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</si>
  <si>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</si>
  <si>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</si>
  <si>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</si>
  <si>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</si>
  <si>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</si>
  <si>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</si>
  <si>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</si>
  <si>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</si>
  <si>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</si>
  <si>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</si>
  <si>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</si>
  <si>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</si>
  <si>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</si>
  <si>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</si>
  <si>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</si>
  <si>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</si>
  <si>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</si>
  <si>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</si>
  <si>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</si>
  <si>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</si>
  <si>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</si>
  <si>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</si>
  <si>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</si>
  <si>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</si>
  <si>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</si>
  <si>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</si>
  <si>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</si>
  <si>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</si>
  <si>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</si>
  <si>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</si>
  <si>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</si>
  <si>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</si>
  <si>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</si>
  <si>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</si>
  <si>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</si>
  <si>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</si>
  <si>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</si>
  <si>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</si>
  <si>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</si>
  <si>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</si>
  <si>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</si>
  <si>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</si>
  <si>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</si>
  <si>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</si>
  <si>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</si>
  <si>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</si>
  <si>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</si>
  <si>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</si>
  <si>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</si>
  <si>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</si>
  <si>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</si>
  <si>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</si>
  <si>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</si>
  <si>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</si>
  <si>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</si>
  <si>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</si>
  <si>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</si>
  <si>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</si>
  <si>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</si>
  <si>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</si>
  <si>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</si>
  <si>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</si>
  <si>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</si>
  <si>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</si>
  <si>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</si>
  <si>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</si>
  <si>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</si>
  <si>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</si>
  <si>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</si>
  <si>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</si>
  <si>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</si>
  <si>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</si>
  <si>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</si>
  <si>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</si>
  <si>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</si>
  <si>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</si>
  <si>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</si>
  <si>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</si>
  <si>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</si>
  <si>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</si>
  <si>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</si>
  <si>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</si>
  <si>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</si>
  <si>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</si>
  <si>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</si>
  <si>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</si>
  <si>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</si>
  <si>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</si>
  <si>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</si>
  <si>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</si>
  <si>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</si>
  <si>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</si>
  <si>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</si>
  <si>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</si>
  <si>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</si>
  <si>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</si>
  <si>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</si>
  <si>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</si>
  <si>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</si>
  <si>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</si>
  <si>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</si>
  <si>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</si>
  <si>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</si>
  <si>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</si>
  <si>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</si>
  <si>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</si>
  <si>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</si>
  <si>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</si>
  <si>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</si>
  <si>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</si>
  <si>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</si>
  <si>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</si>
  <si>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</si>
  <si>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</si>
  <si>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</si>
  <si>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</si>
  <si>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</si>
  <si>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</si>
  <si>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</si>
  <si>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</si>
  <si>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</si>
  <si>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</si>
  <si>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</si>
  <si>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</si>
  <si>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</si>
  <si>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</si>
  <si>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</si>
  <si>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</si>
  <si>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</si>
  <si>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</si>
  <si>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</si>
  <si>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</si>
  <si>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</si>
  <si>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</si>
  <si>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</si>
  <si>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</si>
  <si>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</si>
  <si>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</si>
  <si>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</si>
  <si>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</si>
  <si>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</si>
  <si>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</si>
  <si>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</si>
  <si>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</si>
  <si>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</si>
  <si>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</si>
  <si>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</si>
  <si>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</si>
  <si>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</si>
  <si>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</si>
  <si>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</si>
  <si>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</si>
  <si>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</si>
  <si>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</si>
  <si>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</si>
  <si>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</si>
  <si>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</si>
  <si>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</si>
  <si>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</si>
  <si>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</si>
  <si>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</si>
  <si>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</si>
  <si>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</si>
  <si>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</si>
  <si>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</si>
  <si>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</si>
  <si>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</si>
  <si>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</si>
  <si>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</si>
  <si>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</si>
  <si>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</si>
  <si>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</si>
  <si>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</si>
  <si>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</si>
  <si>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</si>
  <si>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</si>
  <si>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</si>
  <si>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</si>
  <si>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</si>
  <si>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</si>
  <si>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</si>
  <si>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</si>
  <si>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</si>
  <si>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</si>
  <si>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</si>
  <si>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</si>
  <si>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</si>
  <si>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</si>
  <si>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</si>
  <si>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</si>
  <si>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</si>
  <si>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</si>
  <si>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</si>
  <si>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</si>
  <si>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</si>
  <si>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</si>
  <si>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</si>
  <si>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</si>
  <si>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</si>
  <si>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</si>
  <si>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</si>
  <si>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</si>
  <si>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</si>
  <si>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</si>
  <si>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</si>
  <si>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</si>
  <si>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</si>
  <si>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</si>
  <si>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</si>
  <si>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</si>
  <si>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</si>
  <si>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</si>
  <si>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</si>
  <si>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</si>
  <si>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</si>
  <si>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</si>
  <si>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</si>
  <si>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</si>
  <si>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</si>
  <si>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</si>
  <si>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</si>
  <si>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</si>
  <si>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</si>
  <si>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</si>
  <si>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</si>
  <si>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</si>
  <si>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</si>
  <si>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</si>
  <si>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</si>
  <si>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</si>
  <si>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</si>
  <si>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</si>
  <si>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</si>
  <si>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</si>
  <si>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</si>
  <si>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</si>
  <si>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</si>
  <si>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</si>
  <si>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</si>
  <si>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</si>
  <si>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</si>
  <si>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</si>
  <si>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</si>
  <si>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</si>
  <si>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</si>
  <si>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</si>
  <si>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</si>
  <si>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</si>
  <si>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</si>
  <si>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</si>
  <si>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</si>
  <si>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</si>
  <si>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</si>
  <si>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</si>
  <si>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</si>
  <si>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</si>
  <si>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</si>
  <si>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</si>
  <si>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</si>
  <si>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</si>
  <si>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</si>
  <si>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</si>
  <si>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</si>
  <si>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</si>
  <si>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</si>
  <si>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</si>
  <si>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</si>
  <si>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</si>
  <si>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</si>
  <si>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</si>
  <si>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</si>
  <si>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</si>
  <si>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</si>
  <si>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</si>
  <si>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</si>
  <si>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</si>
  <si>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</si>
  <si>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</si>
  <si>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</si>
  <si>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</si>
  <si>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</si>
  <si>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</si>
  <si>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</si>
  <si>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</si>
  <si>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</si>
  <si>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</si>
  <si>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</si>
  <si>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</si>
  <si>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</si>
  <si>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</si>
  <si>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</si>
  <si>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</si>
  <si>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</si>
  <si>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</si>
  <si>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</si>
  <si>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</si>
  <si>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</si>
  <si>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</si>
  <si>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</si>
  <si>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</si>
  <si>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</si>
  <si>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</si>
  <si>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</si>
  <si>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</si>
  <si>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</si>
  <si>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</si>
  <si>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</si>
  <si>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</si>
  <si>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</si>
  <si>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</si>
  <si>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</si>
  <si>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</si>
  <si>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</si>
  <si>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</si>
  <si>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</si>
  <si>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</si>
  <si>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</si>
  <si>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</si>
  <si>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</si>
  <si>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</si>
  <si>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</si>
  <si>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</si>
  <si>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</si>
  <si>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</si>
  <si>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</si>
  <si>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</si>
  <si>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</si>
  <si>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</si>
  <si>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</si>
  <si>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</si>
  <si>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</si>
  <si>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</si>
  <si>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</si>
  <si>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</si>
  <si>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</si>
  <si>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</si>
  <si>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</si>
  <si>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</si>
  <si>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</si>
  <si>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</si>
  <si>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</si>
  <si>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</si>
  <si>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</si>
  <si>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</si>
  <si>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</si>
  <si>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</si>
  <si>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</si>
  <si>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</si>
  <si>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</si>
  <si>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</si>
  <si>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</si>
  <si>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</si>
  <si>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</si>
  <si>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</si>
  <si>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</si>
  <si>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</si>
  <si>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</si>
  <si>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</si>
  <si>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</si>
  <si>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</si>
  <si>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</si>
  <si>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</si>
  <si>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</si>
  <si>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</si>
  <si>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</si>
  <si>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</si>
  <si>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</si>
  <si>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</si>
  <si>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</si>
  <si>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</si>
  <si>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</si>
  <si>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</si>
  <si>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</si>
  <si>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</si>
  <si>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</si>
  <si>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</si>
  <si>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</si>
  <si>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</si>
  <si>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</si>
  <si>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</si>
  <si>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</si>
  <si>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</si>
  <si>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</si>
  <si>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</si>
  <si>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</si>
  <si>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</si>
  <si>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</si>
  <si>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</si>
  <si>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</si>
  <si>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</si>
  <si>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</si>
  <si>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</si>
  <si>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</si>
  <si>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</si>
  <si>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</si>
  <si>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</si>
  <si>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</si>
  <si>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</si>
  <si>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</si>
  <si>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</si>
  <si>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</si>
  <si>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</si>
  <si>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</si>
  <si>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</si>
  <si>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</si>
  <si>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</si>
  <si>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</si>
  <si>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</si>
  <si>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</si>
  <si>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</si>
  <si>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</si>
  <si>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</si>
  <si>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</si>
  <si>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</si>
  <si>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</si>
  <si>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</si>
  <si>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</si>
  <si>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</si>
  <si>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</si>
  <si>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</si>
  <si>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</si>
  <si>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</si>
  <si>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</si>
  <si>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</si>
  <si>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</si>
  <si>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</si>
  <si>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</si>
  <si>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</si>
  <si>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</si>
  <si>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</si>
  <si>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</si>
  <si>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</si>
  <si>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</si>
  <si>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</si>
  <si>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</si>
  <si>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</si>
  <si>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</si>
  <si>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</si>
  <si>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</si>
  <si>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</si>
  <si>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</si>
  <si>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</si>
  <si>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</si>
  <si>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</si>
  <si>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</si>
  <si>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</si>
  <si>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</si>
  <si>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</si>
  <si>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</si>
  <si>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</si>
  <si>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</si>
  <si>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</si>
  <si>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</si>
  <si>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</si>
  <si>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</si>
  <si>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</si>
  <si>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</si>
  <si>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</si>
  <si>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</si>
  <si>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</si>
  <si>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</si>
  <si>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</si>
  <si>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</si>
  <si>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</si>
  <si>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</si>
  <si>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</si>
  <si>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</si>
  <si>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</si>
  <si>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</si>
  <si>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</si>
  <si>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</si>
  <si>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</si>
  <si>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</si>
  <si>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</si>
  <si>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</si>
  <si>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</si>
  <si>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</si>
  <si>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</si>
  <si>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</si>
  <si>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</si>
  <si>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</si>
  <si>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</si>
  <si>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</si>
  <si>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</si>
  <si>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</si>
  <si>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</si>
  <si>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</si>
  <si>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</si>
  <si>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</si>
  <si>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</si>
  <si>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</si>
  <si>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</si>
  <si>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</si>
  <si>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</si>
  <si>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</si>
  <si>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</si>
  <si>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</si>
  <si>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</si>
  <si>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</si>
  <si>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</si>
  <si>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</si>
  <si>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</si>
  <si>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</si>
  <si>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</si>
  <si>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</si>
  <si>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</si>
  <si>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</si>
  <si>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</si>
  <si>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</si>
  <si>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</si>
  <si>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</si>
  <si>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</si>
  <si>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</si>
  <si>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</si>
  <si>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</si>
  <si>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</si>
  <si>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</si>
  <si>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</si>
  <si>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</si>
  <si>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</si>
  <si>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</si>
  <si>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</si>
  <si>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</si>
  <si>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</si>
  <si>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</si>
  <si>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</si>
  <si>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</si>
  <si>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</si>
  <si>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</si>
  <si>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</si>
  <si>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</si>
  <si>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</si>
  <si>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</si>
  <si>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</si>
  <si>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</si>
  <si>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</si>
  <si>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</si>
  <si>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</si>
  <si>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</si>
  <si>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</si>
  <si>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</si>
  <si>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</si>
  <si>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</si>
  <si>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</si>
  <si>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</si>
  <si>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</si>
  <si>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</si>
  <si>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</si>
  <si>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</si>
  <si>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</si>
  <si>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</si>
  <si>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</si>
  <si>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</si>
  <si>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</si>
  <si>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</si>
  <si>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</si>
  <si>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</si>
  <si>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</si>
  <si>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</si>
  <si>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</si>
  <si>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</si>
  <si>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</si>
  <si>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</si>
  <si>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</si>
  <si>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</si>
  <si>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</si>
  <si>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</si>
  <si>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</si>
  <si>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</si>
  <si>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</si>
  <si>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</si>
  <si>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</si>
  <si>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</si>
  <si>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</si>
  <si>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</si>
  <si>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</si>
  <si>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</si>
  <si>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</si>
  <si>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</si>
  <si>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</si>
  <si>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</si>
  <si>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</si>
  <si>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</si>
  <si>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</si>
  <si>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</si>
  <si>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</si>
  <si>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</si>
  <si>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</si>
  <si>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</si>
  <si>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</si>
  <si>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</si>
  <si>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</si>
  <si>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</si>
  <si>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</si>
  <si>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</si>
  <si>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</si>
  <si>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</si>
  <si>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</si>
  <si>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</si>
  <si>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</si>
  <si>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</si>
  <si>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</si>
  <si>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</si>
  <si>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</si>
  <si>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</si>
  <si>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</si>
  <si>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</si>
  <si>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</si>
  <si>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</si>
  <si>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</si>
  <si>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</si>
  <si>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</si>
  <si>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</si>
  <si>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</si>
  <si>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</si>
  <si>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</si>
  <si>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</si>
  <si>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</si>
  <si>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</si>
  <si>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</si>
  <si>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</si>
  <si>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</si>
  <si>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</si>
  <si>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</si>
  <si>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</si>
  <si>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</si>
  <si>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</si>
  <si>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</si>
  <si>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</si>
  <si>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</si>
  <si>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</si>
  <si>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</si>
  <si>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</si>
  <si>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</si>
  <si>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</si>
  <si>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</si>
  <si>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</si>
  <si>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</si>
  <si>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</si>
  <si>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</si>
  <si>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</si>
  <si>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</si>
  <si>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</si>
  <si>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</si>
  <si>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</si>
  <si>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</si>
  <si>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</si>
  <si>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</si>
  <si>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</si>
  <si>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</si>
  <si>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</si>
  <si>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</si>
  <si>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</si>
  <si>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</si>
  <si>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</si>
  <si>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</si>
  <si>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</si>
  <si>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</si>
  <si>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</si>
  <si>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</si>
  <si>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</si>
  <si>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</si>
  <si>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</si>
  <si>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</si>
  <si>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</si>
  <si>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</si>
  <si>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</si>
  <si>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</si>
  <si>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</si>
  <si>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</si>
  <si>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</si>
  <si>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</si>
  <si>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</si>
  <si>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</si>
  <si>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</si>
  <si>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</si>
  <si>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</si>
  <si>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</si>
  <si>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</si>
  <si>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</si>
  <si>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</si>
  <si>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</si>
  <si>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</si>
  <si>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</si>
  <si>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</si>
  <si>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</si>
  <si>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</si>
  <si>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</si>
  <si>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</si>
  <si>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</si>
  <si>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</si>
  <si>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</si>
  <si>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</si>
  <si>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</si>
  <si>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</si>
  <si>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</si>
  <si>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</si>
  <si>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</si>
  <si>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</si>
  <si>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</si>
  <si>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</si>
  <si>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</si>
  <si>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</si>
  <si>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</si>
  <si>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</si>
  <si>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</si>
  <si>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</si>
  <si>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</si>
  <si>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</si>
  <si>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</si>
  <si>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</si>
  <si>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</si>
  <si>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</si>
  <si>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</si>
  <si>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</si>
  <si>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</si>
  <si>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</si>
  <si>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</si>
  <si>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</si>
  <si>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</si>
  <si>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</si>
  <si>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</si>
  <si>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</si>
  <si>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</si>
  <si>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</si>
  <si>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</si>
  <si>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</si>
  <si>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</si>
  <si>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</si>
  <si>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</si>
  <si>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</si>
  <si>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</si>
  <si>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</si>
  <si>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</si>
  <si>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</si>
  <si>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</si>
  <si>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</si>
  <si>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</si>
  <si>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</si>
  <si>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</si>
  <si>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</si>
  <si>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</si>
  <si>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</si>
  <si>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</si>
  <si>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</si>
  <si>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</si>
  <si>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</si>
  <si>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</si>
  <si>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</si>
  <si>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</si>
  <si>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</si>
  <si>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</si>
  <si>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</si>
  <si>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</si>
  <si>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</si>
  <si>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</si>
  <si>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</si>
  <si>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</si>
  <si>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</si>
  <si>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</si>
  <si>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</si>
  <si>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</si>
  <si>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</si>
  <si>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</si>
  <si>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</si>
  <si>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</si>
  <si>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</si>
  <si>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</si>
  <si>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</si>
  <si>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</si>
  <si>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</si>
  <si>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</si>
  <si>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</si>
  <si>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</si>
  <si>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</si>
  <si>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</si>
  <si>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</si>
  <si>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</si>
  <si>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</si>
  <si>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</si>
  <si>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</si>
  <si>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</si>
  <si>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</si>
  <si>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</si>
  <si>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</si>
  <si>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</si>
  <si>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</si>
  <si>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</si>
  <si>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</si>
  <si>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</si>
  <si>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</si>
  <si>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</si>
  <si>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</si>
  <si>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</si>
  <si>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</si>
  <si>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</si>
  <si>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</si>
  <si>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</si>
  <si>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</si>
  <si>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</si>
  <si>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</si>
  <si>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</si>
  <si>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</si>
  <si>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</si>
  <si>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</si>
  <si>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</si>
  <si>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</si>
  <si>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</si>
  <si>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</si>
  <si>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</si>
  <si>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</si>
  <si>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</si>
  <si>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</si>
  <si>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</si>
  <si>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</si>
  <si>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</si>
  <si>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</si>
  <si>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</si>
  <si>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</si>
  <si>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</si>
  <si>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</si>
  <si>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47001282020</t>
  </si>
  <si>
    <t>13001822020</t>
  </si>
  <si>
    <t>47001342020</t>
  </si>
  <si>
    <t>47001362020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</si>
  <si>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</si>
  <si>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JOSE CARLOS MOJICA AVILA</t>
  </si>
  <si>
    <t>Cra 12 No. 8 - 01 Of 01</t>
  </si>
  <si>
    <t>Cra 19a No. 26b-37 Apto 1 Santa Marta</t>
  </si>
  <si>
    <t>fumvir2017@gmail.com</t>
  </si>
  <si>
    <t>INSTITUTO COLOMBIANO DE BIENESTAR FAMILAR I.C.B.F.</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</si>
  <si>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</si>
  <si>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109</t>
  </si>
  <si>
    <t>207</t>
  </si>
  <si>
    <t>373</t>
  </si>
  <si>
    <t>2021-47-20000095.0</t>
  </si>
  <si>
    <t>Prestar el servicio de educacion inicial en el marco de la atencion integral a mujeres gestantes, niñas y niños menores de 5 años o hasta su ingreso al grado de transicion de conformidad con el manual aperativo de la modalidad y directrices establecidas por icbf en armonia con la politica de estado para el desarrollo integral de la primera infancia de cero a siempre en los servicios de cdi y dimf</t>
  </si>
  <si>
    <t>Prestar el servicio de los CDI y DIMF de conformidad con el manual operativo de la modalidad institucional y familiar y las directrices establecidas por el icbf en armonia con la politica de estado para el desarrollo integral de la primera infancia de cero a siempres.</t>
  </si>
  <si>
    <t>Prestar los servicios de educación inicial en el marco de la atención integral en Centro de Desarrolo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</si>
  <si>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57</t>
  </si>
  <si>
    <t>149</t>
  </si>
  <si>
    <t>299</t>
  </si>
  <si>
    <t>079</t>
  </si>
  <si>
    <t>374</t>
  </si>
  <si>
    <t>16/12/2017</t>
  </si>
  <si>
    <t>31/10/2018</t>
  </si>
  <si>
    <t>211</t>
  </si>
  <si>
    <t>01/11/2018</t>
  </si>
  <si>
    <t>30/11/2018</t>
  </si>
  <si>
    <t>082</t>
  </si>
  <si>
    <t>19/01/2019</t>
  </si>
  <si>
    <t>30/09/2019</t>
  </si>
  <si>
    <t xml:space="preserve">ATENDER A LA PRIMERA INFANCIA, NN MENORES DE 5 AÑOS, DE FAMILIAS EN SITUACIÓN DE VULNERABILIDAD, A TRAVES DE LOS HOGARES COMUNITARIOS DE BIENESTAR, EN LAS SIGUIENTES FORMAS DE ATENCIÓN: FAMILIARES, MÚLTIPLES, GRUPALES,JARDÍN SOCIAL, EMPRESARIALES Y EN LA MODALIDAD FAMI, DE CONFORMIDAD CON LOS LINEAMIENTOS, ESTÁNDARES Y DIRECTRICES QUE EL ICBF EXPIDA PARA LAS MISMAS.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</si>
  <si>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ASI COMO REGULAR LAS RELACIONES ENTRE LAS PARTES DERIVADAS EN LA ENTREGA DE APORTES DEL ICBF Y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</si>
  <si>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</si>
  <si>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</si>
  <si>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</si>
  <si>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</si>
  <si>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</si>
  <si>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</si>
  <si>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</si>
  <si>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</si>
  <si>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</si>
  <si>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ATENCION A LA PRIMERAINFANCIA,NIÑOS Y NIÑAS MENORES DE CINCO AÑOS, DE FAMILIAS EN SITUACION DE VULNERABILIDAD A TRAVES DE LOS HOGARES COMUNITARIOS DE BIENESTAR EN LAS SIGUIENTES FORMAS DE ATENCION:FAMILIARES, MULTIPLES, GRUPALES, JARDIN SOCIAL, EMPRESARIAL Y EN LA MODALIDAD FAMI, DE CONFORMIDAD CON LOS LINEAMIENTOS, ESTANDARES Y DIRECTRICES QUE EL ICBF EXPIDA PARA LAS MISMAS</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</si>
  <si>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</si>
  <si>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ASI COMO, REGULAR LAS RELACIONES ENTRE LAS PARTES DERIVADAS DE LA ENTREGA DE APORTES DEL ICBF A LA EAS EN LA MODALIDAD DE HOGARES COMUNITARIOS DE BIENESTAR EN LAS SIGUIENTES FORMAS DE ATENCIÓN FAMILIARES, MULTIPLES, GRUPALES, EMPRESARIALES, JARDÍN SOCIAL Y EN LA MODALIDAD FAMI.</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</si>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</sst>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167" zoomScale="85" zoomScaleNormal="85" zoomScaleSheetLayoutView="40" zoomScalePageLayoutView="40" workbookViewId="0">
      <selection activeCell="H179" sqref="H179"/>
    </sheetView>
  </sheetViews>
  <sheetFormatPr baseColWidth="1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6384" width="11.42578125" style="4"/>
  </cols>
  <sheetData>
    <row r="1" spans="1:20" ht="15.75" thickBot="1" x14ac:dyDescent="0.3"/>
    <row r="2" spans="1:20" ht="33" customHeight="1" x14ac:dyDescent="0.25">
      <c r="A2" s="13"/>
      <c r="B2" s="15"/>
      <c r="C2" s="236" t="s">
        <v>2654</v>
      </c>
      <c r="D2" s="237"/>
      <c r="E2" s="237"/>
      <c r="F2" s="237"/>
      <c r="G2" s="237"/>
      <c r="H2" s="237"/>
      <c r="I2" s="237"/>
      <c r="J2" s="237"/>
      <c r="K2" s="237"/>
      <c r="L2" s="257" t="s">
        <v>2640</v>
      </c>
      <c r="M2" s="257"/>
      <c r="N2" s="262" t="s">
        <v>2641</v>
      </c>
      <c r="O2" s="263"/>
    </row>
    <row r="3" spans="1:20" ht="33" customHeight="1" x14ac:dyDescent="0.25">
      <c r="A3" s="9"/>
      <c r="B3" s="8"/>
      <c r="C3" s="238"/>
      <c r="D3" s="239"/>
      <c r="E3" s="239"/>
      <c r="F3" s="239"/>
      <c r="G3" s="239"/>
      <c r="H3" s="239"/>
      <c r="I3" s="239"/>
      <c r="J3" s="239"/>
      <c r="K3" s="239"/>
      <c r="L3" s="264" t="s">
        <v>1</v>
      </c>
      <c r="M3" s="264"/>
      <c r="N3" s="264" t="s">
        <v>2642</v>
      </c>
      <c r="O3" s="266"/>
    </row>
    <row r="4" spans="1:20" ht="24.75" customHeight="1" thickBot="1" x14ac:dyDescent="0.3">
      <c r="A4" s="10"/>
      <c r="B4" s="12"/>
      <c r="C4" s="240"/>
      <c r="D4" s="241"/>
      <c r="E4" s="241"/>
      <c r="F4" s="241"/>
      <c r="G4" s="241"/>
      <c r="H4" s="241"/>
      <c r="I4" s="241"/>
      <c r="J4" s="241"/>
      <c r="K4" s="241"/>
      <c r="L4" s="267" t="s">
        <v>0</v>
      </c>
      <c r="M4" s="267"/>
      <c r="N4" s="267"/>
      <c r="O4" s="26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2638</v>
      </c>
      <c r="B6" s="223"/>
      <c r="C6" s="223"/>
      <c r="D6" s="223"/>
      <c r="E6" s="223"/>
      <c r="F6" s="223"/>
      <c r="G6" s="223"/>
      <c r="H6" s="223"/>
      <c r="I6" s="223"/>
      <c r="J6" s="223"/>
      <c r="K6" s="223"/>
      <c r="L6" s="223"/>
      <c r="M6" s="223"/>
      <c r="N6" s="223"/>
      <c r="O6" s="22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58" t="str">
        <f>HYPERLINK("#MI_Oferente_Singular!A114","CAPACIDAD RESIDUAL")</f>
        <v>CAPACIDAD RESIDUAL</v>
      </c>
      <c r="F8" s="259"/>
      <c r="G8" s="26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58" t="str">
        <f>HYPERLINK("#MI_Oferente_Singular!A162","TALENTO HUMANO")</f>
        <v>TALENTO HUMANO</v>
      </c>
      <c r="F9" s="259"/>
      <c r="G9" s="26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58" t="str">
        <f>HYPERLINK("#MI_Oferente_Singular!F162","INFRAESTRUCTURA")</f>
        <v>INFRAESTRUCTURA</v>
      </c>
      <c r="F10" s="259"/>
      <c r="G10" s="26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2691</v>
      </c>
      <c r="D15" s="35"/>
      <c r="E15" s="35"/>
      <c r="F15" s="5"/>
      <c r="G15" s="32" t="s">
        <v>1168</v>
      </c>
      <c r="H15" s="103" t="s">
        <v>711</v>
      </c>
      <c r="I15" s="32" t="s">
        <v>2624</v>
      </c>
      <c r="J15" s="108" t="s">
        <v>2626</v>
      </c>
      <c r="L15" s="242" t="s">
        <v>8</v>
      </c>
      <c r="M15" s="24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61" t="s">
        <v>2639</v>
      </c>
      <c r="I19" s="138" t="s">
        <v>11</v>
      </c>
      <c r="J19" s="139" t="s">
        <v>10</v>
      </c>
      <c r="K19" s="139" t="s">
        <v>2609</v>
      </c>
      <c r="L19" s="139" t="s">
        <v>1161</v>
      </c>
      <c r="M19" s="139" t="s">
        <v>1162</v>
      </c>
      <c r="N19" s="140" t="s">
        <v>2610</v>
      </c>
      <c r="O19" s="135"/>
      <c r="Q19" s="51"/>
      <c r="R19" s="51"/>
    </row>
    <row r="20" spans="1:23" ht="30" customHeight="1" x14ac:dyDescent="0.25">
      <c r="A20" s="9"/>
      <c r="B20" s="109">
        <v>900120913</v>
      </c>
      <c r="C20" s="5"/>
      <c r="D20" s="73"/>
      <c r="E20" s="5"/>
      <c r="F20" s="5"/>
      <c r="G20" s="5"/>
      <c r="H20" s="261"/>
      <c r="I20" s="146" t="s">
        <v>711</v>
      </c>
      <c r="J20" s="147" t="s">
        <v>728</v>
      </c>
      <c r="K20" s="148">
        <v>1291817070</v>
      </c>
      <c r="L20" s="149"/>
      <c r="M20" s="149">
        <v>44561</v>
      </c>
      <c r="N20" s="133">
        <f>+(M20-L20)/30</f>
        <v>1485.3666666666666</v>
      </c>
      <c r="O20" s="136"/>
      <c r="U20" s="132"/>
      <c r="V20" s="105">
        <f ca="1">NOW()</f>
        <v>44193.762390856478</v>
      </c>
      <c r="W20" s="105">
        <f ca="1">NOW()</f>
        <v>44193.762390856478</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7"/>
      <c r="I37" s="128"/>
      <c r="J37" s="128"/>
      <c r="K37" s="128"/>
      <c r="L37" s="128"/>
      <c r="M37" s="128"/>
      <c r="N37" s="128"/>
      <c r="O37" s="129"/>
    </row>
    <row r="38" spans="1:16" ht="21" customHeight="1" x14ac:dyDescent="0.25">
      <c r="A38" s="9"/>
      <c r="B38" s="256" t="str">
        <f>VLOOKUP(B20,EAS!A2:B1439,2,0)</f>
        <v>FUNDACIÓN PARA BRINDAR UN MEJOR VIVIR (FUMVIR)</v>
      </c>
      <c r="C38" s="256"/>
      <c r="D38" s="256"/>
      <c r="E38" s="256"/>
      <c r="F38" s="256"/>
      <c r="G38" s="5"/>
      <c r="H38" s="130"/>
      <c r="I38" s="265" t="s">
        <v>7</v>
      </c>
      <c r="J38" s="265"/>
      <c r="K38" s="265"/>
      <c r="L38" s="265"/>
      <c r="M38" s="265"/>
      <c r="N38" s="265"/>
      <c r="O38" s="131"/>
    </row>
    <row r="39" spans="1:16" ht="42.95" customHeight="1" thickBot="1" x14ac:dyDescent="0.3">
      <c r="A39" s="10"/>
      <c r="B39" s="11"/>
      <c r="C39" s="11"/>
      <c r="D39" s="11"/>
      <c r="E39" s="11"/>
      <c r="F39" s="11"/>
      <c r="G39" s="11"/>
      <c r="H39" s="10"/>
      <c r="I39" s="251" t="s">
        <v>2676</v>
      </c>
      <c r="J39" s="251"/>
      <c r="K39" s="251"/>
      <c r="L39" s="251"/>
      <c r="M39" s="251"/>
      <c r="N39" s="25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6"/>
    </row>
    <row r="42" spans="1:16" ht="8.25" customHeight="1" thickBot="1" x14ac:dyDescent="0.3"/>
    <row r="43" spans="1:16" s="19" customFormat="1" ht="31.5" customHeight="1" thickBot="1" x14ac:dyDescent="0.3">
      <c r="A43" s="200" t="s">
        <v>4</v>
      </c>
      <c r="B43" s="201"/>
      <c r="C43" s="201"/>
      <c r="D43" s="201"/>
      <c r="E43" s="201"/>
      <c r="F43" s="201"/>
      <c r="G43" s="201"/>
      <c r="H43" s="201"/>
      <c r="I43" s="201"/>
      <c r="J43" s="201"/>
      <c r="K43" s="201"/>
      <c r="L43" s="201"/>
      <c r="M43" s="201"/>
      <c r="N43" s="201"/>
      <c r="O43" s="202"/>
      <c r="P43" s="76"/>
    </row>
    <row r="44" spans="1:16" ht="15" customHeight="1" x14ac:dyDescent="0.25">
      <c r="A44" s="203" t="s">
        <v>2655</v>
      </c>
      <c r="B44" s="204"/>
      <c r="C44" s="204"/>
      <c r="D44" s="204"/>
      <c r="E44" s="204"/>
      <c r="F44" s="204"/>
      <c r="G44" s="204"/>
      <c r="H44" s="204"/>
      <c r="I44" s="204"/>
      <c r="J44" s="204"/>
      <c r="K44" s="204"/>
      <c r="L44" s="204"/>
      <c r="M44" s="204"/>
      <c r="N44" s="204"/>
      <c r="O44" s="205"/>
    </row>
    <row r="45" spans="1:16" x14ac:dyDescent="0.25">
      <c r="A45" s="206"/>
      <c r="B45" s="207"/>
      <c r="C45" s="207"/>
      <c r="D45" s="207"/>
      <c r="E45" s="207"/>
      <c r="F45" s="207"/>
      <c r="G45" s="207"/>
      <c r="H45" s="207"/>
      <c r="I45" s="207"/>
      <c r="J45" s="207"/>
      <c r="K45" s="207"/>
      <c r="L45" s="207"/>
      <c r="M45" s="207"/>
      <c r="N45" s="207"/>
      <c r="O45" s="20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2686</v>
      </c>
      <c r="C48" s="112" t="s">
        <v>31</v>
      </c>
      <c r="D48" s="110" t="s">
        <v>2677</v>
      </c>
      <c r="E48" s="143">
        <v>43885</v>
      </c>
      <c r="F48" s="143">
        <v>44196</v>
      </c>
      <c r="G48" s="157">
        <f>IF(AND(E48&lt;&gt;"",F48&lt;&gt;""),((F48-E48)/30),"")</f>
        <v>10.366666666666667</v>
      </c>
      <c r="H48" s="114" t="s">
        <v>2687</v>
      </c>
      <c r="I48" s="113" t="s">
        <v>711</v>
      </c>
      <c r="J48" s="113" t="s">
        <v>728</v>
      </c>
      <c r="K48" s="116">
        <v>4408263977</v>
      </c>
      <c r="L48" s="115" t="s">
        <v>1148</v>
      </c>
      <c r="M48" s="117">
        <v>1</v>
      </c>
      <c r="N48" s="115" t="s">
        <v>1151</v>
      </c>
      <c r="O48" s="115" t="s">
        <v>1148</v>
      </c>
      <c r="P48" s="78"/>
    </row>
    <row r="49" spans="1:16" s="6" customFormat="1" ht="24.75" customHeight="1" x14ac:dyDescent="0.25">
      <c r="A49" s="141">
        <v>2</v>
      </c>
      <c r="B49" s="111" t="s">
        <v>2686</v>
      </c>
      <c r="C49" s="112" t="s">
        <v>31</v>
      </c>
      <c r="D49" s="119" t="s">
        <v>2677</v>
      </c>
      <c r="E49" s="143">
        <v>43885</v>
      </c>
      <c r="F49" s="143">
        <v>44196</v>
      </c>
      <c r="G49" s="157">
        <f t="shared" ref="G49:G50" si="2">IF(AND(E49&lt;&gt;"",F49&lt;&gt;""),((F49-E49)/30),"")</f>
        <v>10.366666666666667</v>
      </c>
      <c r="H49" s="120" t="s">
        <v>2687</v>
      </c>
      <c r="I49" s="113" t="s">
        <v>711</v>
      </c>
      <c r="J49" s="113" t="s">
        <v>721</v>
      </c>
      <c r="K49" s="116"/>
      <c r="L49" s="115" t="s">
        <v>1148</v>
      </c>
      <c r="M49" s="117">
        <v>1</v>
      </c>
      <c r="N49" s="115" t="s">
        <v>1151</v>
      </c>
      <c r="O49" s="115" t="s">
        <v>1148</v>
      </c>
      <c r="P49" s="78"/>
    </row>
    <row r="50" spans="1:16" s="6" customFormat="1" ht="24.75" customHeight="1" x14ac:dyDescent="0.25">
      <c r="A50" s="141">
        <v>3</v>
      </c>
      <c r="B50" s="120" t="s">
        <v>2686</v>
      </c>
      <c r="C50" s="112" t="s">
        <v>31</v>
      </c>
      <c r="D50" s="119" t="s">
        <v>2677</v>
      </c>
      <c r="E50" s="143">
        <v>43885</v>
      </c>
      <c r="F50" s="143">
        <v>44196</v>
      </c>
      <c r="G50" s="157">
        <f t="shared" si="2"/>
        <v>10.366666666666667</v>
      </c>
      <c r="H50" s="120" t="s">
        <v>2687</v>
      </c>
      <c r="I50" s="113" t="s">
        <v>711</v>
      </c>
      <c r="J50" s="113" t="s">
        <v>397</v>
      </c>
      <c r="K50" s="116"/>
      <c r="L50" s="115" t="s">
        <v>1148</v>
      </c>
      <c r="M50" s="117">
        <v>1</v>
      </c>
      <c r="N50" s="115" t="s">
        <v>1151</v>
      </c>
      <c r="O50" s="115" t="s">
        <v>1148</v>
      </c>
      <c r="P50" s="78"/>
    </row>
    <row r="51" spans="1:16" s="6" customFormat="1" ht="24.75" customHeight="1" outlineLevel="1" x14ac:dyDescent="0.25">
      <c r="A51" s="141">
        <v>4</v>
      </c>
      <c r="B51" s="111" t="s">
        <v>2686</v>
      </c>
      <c r="C51" s="112" t="s">
        <v>31</v>
      </c>
      <c r="D51" s="119" t="s">
        <v>2677</v>
      </c>
      <c r="E51" s="143">
        <v>43885</v>
      </c>
      <c r="F51" s="143">
        <v>44196</v>
      </c>
      <c r="G51" s="157">
        <f t="shared" ref="G51:G107" si="3">IF(AND(E51&lt;&gt;"",F51&lt;&gt;""),((F51-E51)/30),"")</f>
        <v>10.366666666666667</v>
      </c>
      <c r="H51" s="120" t="s">
        <v>2687</v>
      </c>
      <c r="I51" s="113" t="s">
        <v>711</v>
      </c>
      <c r="J51" s="113" t="s">
        <v>739</v>
      </c>
      <c r="K51" s="116"/>
      <c r="L51" s="115" t="s">
        <v>1148</v>
      </c>
      <c r="M51" s="117">
        <v>1</v>
      </c>
      <c r="N51" s="115" t="s">
        <v>1151</v>
      </c>
      <c r="O51" s="115" t="s">
        <v>1148</v>
      </c>
      <c r="P51" s="78"/>
    </row>
    <row r="52" spans="1:16" s="7" customFormat="1" ht="24.75" customHeight="1" outlineLevel="1" x14ac:dyDescent="0.25">
      <c r="A52" s="142">
        <v>5</v>
      </c>
      <c r="B52" s="120" t="s">
        <v>2686</v>
      </c>
      <c r="C52" s="112" t="s">
        <v>31</v>
      </c>
      <c r="D52" s="110" t="s">
        <v>2680</v>
      </c>
      <c r="E52" s="143">
        <v>43885</v>
      </c>
      <c r="F52" s="143">
        <v>44196</v>
      </c>
      <c r="G52" s="157">
        <f t="shared" si="3"/>
        <v>10.366666666666667</v>
      </c>
      <c r="H52" s="120" t="s">
        <v>2694</v>
      </c>
      <c r="I52" s="113" t="s">
        <v>711</v>
      </c>
      <c r="J52" s="113" t="s">
        <v>721</v>
      </c>
      <c r="K52" s="116">
        <v>2405724811</v>
      </c>
      <c r="L52" s="115" t="s">
        <v>1148</v>
      </c>
      <c r="M52" s="117">
        <v>1</v>
      </c>
      <c r="N52" s="115" t="s">
        <v>1151</v>
      </c>
      <c r="O52" s="115" t="s">
        <v>1148</v>
      </c>
      <c r="P52" s="79"/>
    </row>
    <row r="53" spans="1:16" s="7" customFormat="1" ht="24.75" customHeight="1" outlineLevel="1" x14ac:dyDescent="0.25">
      <c r="A53" s="142">
        <v>6</v>
      </c>
      <c r="B53" s="120" t="s">
        <v>2686</v>
      </c>
      <c r="C53" s="122" t="s">
        <v>31</v>
      </c>
      <c r="D53" s="119" t="s">
        <v>2680</v>
      </c>
      <c r="E53" s="143">
        <v>43885</v>
      </c>
      <c r="F53" s="143">
        <v>44196</v>
      </c>
      <c r="G53" s="157">
        <f t="shared" si="3"/>
        <v>10.366666666666667</v>
      </c>
      <c r="H53" s="120" t="s">
        <v>2694</v>
      </c>
      <c r="I53" s="113" t="s">
        <v>711</v>
      </c>
      <c r="J53" s="113" t="s">
        <v>397</v>
      </c>
      <c r="K53" s="121"/>
      <c r="L53" s="122" t="s">
        <v>1148</v>
      </c>
      <c r="M53" s="117">
        <v>1</v>
      </c>
      <c r="N53" s="122" t="s">
        <v>1151</v>
      </c>
      <c r="O53" s="122" t="s">
        <v>1148</v>
      </c>
      <c r="P53" s="79"/>
    </row>
    <row r="54" spans="1:16" s="7" customFormat="1" ht="24.75" customHeight="1" outlineLevel="1" x14ac:dyDescent="0.25">
      <c r="A54" s="142">
        <v>7</v>
      </c>
      <c r="B54" s="120" t="s">
        <v>2686</v>
      </c>
      <c r="C54" s="122" t="s">
        <v>31</v>
      </c>
      <c r="D54" s="119" t="s">
        <v>2680</v>
      </c>
      <c r="E54" s="143">
        <v>43885</v>
      </c>
      <c r="F54" s="143">
        <v>44196</v>
      </c>
      <c r="G54" s="157">
        <f t="shared" si="3"/>
        <v>10.366666666666667</v>
      </c>
      <c r="H54" s="120" t="s">
        <v>2694</v>
      </c>
      <c r="I54" s="113" t="s">
        <v>711</v>
      </c>
      <c r="J54" s="113" t="s">
        <v>77</v>
      </c>
      <c r="K54" s="121"/>
      <c r="L54" s="122" t="s">
        <v>1148</v>
      </c>
      <c r="M54" s="117">
        <v>1</v>
      </c>
      <c r="N54" s="122" t="s">
        <v>1151</v>
      </c>
      <c r="O54" s="122" t="s">
        <v>1148</v>
      </c>
      <c r="P54" s="79"/>
    </row>
    <row r="55" spans="1:16" s="7" customFormat="1" ht="24.75" customHeight="1" outlineLevel="1" x14ac:dyDescent="0.25">
      <c r="A55" s="142">
        <v>8</v>
      </c>
      <c r="B55" s="120" t="s">
        <v>2686</v>
      </c>
      <c r="C55" s="122" t="s">
        <v>31</v>
      </c>
      <c r="D55" s="119" t="s">
        <v>2690</v>
      </c>
      <c r="E55" s="143">
        <v>43085</v>
      </c>
      <c r="F55" s="143">
        <v>43404</v>
      </c>
      <c r="G55" s="157">
        <f t="shared" si="3"/>
        <v>10.633333333333333</v>
      </c>
      <c r="H55" s="120" t="s">
        <v>2692</v>
      </c>
      <c r="I55" s="119" t="s">
        <v>711</v>
      </c>
      <c r="J55" s="119" t="s">
        <v>728</v>
      </c>
      <c r="K55" s="121">
        <v>2635921245</v>
      </c>
      <c r="L55" s="122" t="s">
        <v>1148</v>
      </c>
      <c r="M55" s="117">
        <v>1</v>
      </c>
      <c r="N55" s="122" t="s">
        <v>1151</v>
      </c>
      <c r="O55" s="122" t="s">
        <v>1148</v>
      </c>
      <c r="P55" s="79"/>
    </row>
    <row r="56" spans="1:16" s="7" customFormat="1" ht="24.75" customHeight="1" outlineLevel="1" x14ac:dyDescent="0.25">
      <c r="A56" s="142">
        <v>9</v>
      </c>
      <c r="B56" s="120" t="s">
        <v>2686</v>
      </c>
      <c r="C56" s="122" t="s">
        <v>31</v>
      </c>
      <c r="D56" s="119" t="s">
        <v>2690</v>
      </c>
      <c r="E56" s="143">
        <v>43085</v>
      </c>
      <c r="F56" s="143">
        <v>43404</v>
      </c>
      <c r="G56" s="157">
        <f t="shared" si="3"/>
        <v>10.633333333333333</v>
      </c>
      <c r="H56" s="120" t="s">
        <v>2692</v>
      </c>
      <c r="I56" s="119" t="s">
        <v>711</v>
      </c>
      <c r="J56" s="119" t="s">
        <v>721</v>
      </c>
      <c r="K56" s="121"/>
      <c r="L56" s="122" t="s">
        <v>1148</v>
      </c>
      <c r="M56" s="117">
        <v>1</v>
      </c>
      <c r="N56" s="122" t="s">
        <v>1151</v>
      </c>
      <c r="O56" s="122" t="s">
        <v>1148</v>
      </c>
      <c r="P56" s="79"/>
    </row>
    <row r="57" spans="1:16" s="7" customFormat="1" ht="24.75" customHeight="1" outlineLevel="1" x14ac:dyDescent="0.25">
      <c r="A57" s="142">
        <v>10</v>
      </c>
      <c r="B57" s="120" t="s">
        <v>2686</v>
      </c>
      <c r="C57" s="122" t="s">
        <v>31</v>
      </c>
      <c r="D57" s="119" t="s">
        <v>2690</v>
      </c>
      <c r="E57" s="143">
        <v>43085</v>
      </c>
      <c r="F57" s="143">
        <v>43404</v>
      </c>
      <c r="G57" s="157">
        <f t="shared" si="3"/>
        <v>10.633333333333333</v>
      </c>
      <c r="H57" s="120" t="s">
        <v>2692</v>
      </c>
      <c r="I57" s="119" t="s">
        <v>711</v>
      </c>
      <c r="J57" s="119" t="s">
        <v>397</v>
      </c>
      <c r="K57" s="121"/>
      <c r="L57" s="122" t="s">
        <v>1148</v>
      </c>
      <c r="M57" s="117">
        <v>1</v>
      </c>
      <c r="N57" s="122" t="s">
        <v>1151</v>
      </c>
      <c r="O57" s="122" t="s">
        <v>1148</v>
      </c>
      <c r="P57" s="79"/>
    </row>
    <row r="58" spans="1:16" s="7" customFormat="1" ht="24.75" customHeight="1" outlineLevel="1" x14ac:dyDescent="0.25">
      <c r="A58" s="142">
        <v>11</v>
      </c>
      <c r="B58" s="120" t="s">
        <v>2686</v>
      </c>
      <c r="C58" s="122" t="s">
        <v>31</v>
      </c>
      <c r="D58" s="119" t="s">
        <v>2690</v>
      </c>
      <c r="E58" s="143">
        <v>43085</v>
      </c>
      <c r="F58" s="143">
        <v>43404</v>
      </c>
      <c r="G58" s="157">
        <f t="shared" si="3"/>
        <v>10.633333333333333</v>
      </c>
      <c r="H58" s="120" t="s">
        <v>2692</v>
      </c>
      <c r="I58" s="119" t="s">
        <v>711</v>
      </c>
      <c r="J58" s="119" t="s">
        <v>77</v>
      </c>
      <c r="K58" s="121"/>
      <c r="L58" s="122" t="s">
        <v>1148</v>
      </c>
      <c r="M58" s="117">
        <v>1</v>
      </c>
      <c r="N58" s="122" t="s">
        <v>1151</v>
      </c>
      <c r="O58" s="122" t="s">
        <v>1148</v>
      </c>
      <c r="P58" s="79"/>
    </row>
    <row r="59" spans="1:16" s="7" customFormat="1" ht="24.75" customHeight="1" outlineLevel="1" x14ac:dyDescent="0.25">
      <c r="A59" s="142">
        <v>12</v>
      </c>
      <c r="B59" s="120" t="s">
        <v>2686</v>
      </c>
      <c r="C59" s="122" t="s">
        <v>31</v>
      </c>
      <c r="D59" s="119" t="s">
        <v>2689</v>
      </c>
      <c r="E59" s="143">
        <v>43405</v>
      </c>
      <c r="F59" s="143">
        <v>43448</v>
      </c>
      <c r="G59" s="157">
        <f t="shared" si="3"/>
        <v>1.4333333333333333</v>
      </c>
      <c r="H59" s="120" t="s">
        <v>2692</v>
      </c>
      <c r="I59" s="119" t="s">
        <v>711</v>
      </c>
      <c r="J59" s="119" t="s">
        <v>728</v>
      </c>
      <c r="K59" s="121">
        <v>480002299</v>
      </c>
      <c r="L59" s="122" t="s">
        <v>1148</v>
      </c>
      <c r="M59" s="117">
        <v>1</v>
      </c>
      <c r="N59" s="122" t="s">
        <v>1151</v>
      </c>
      <c r="O59" s="122" t="s">
        <v>1148</v>
      </c>
      <c r="P59" s="79"/>
    </row>
    <row r="60" spans="1:16" s="7" customFormat="1" ht="24.75" customHeight="1" outlineLevel="1" x14ac:dyDescent="0.25">
      <c r="A60" s="142">
        <v>13</v>
      </c>
      <c r="B60" s="120" t="s">
        <v>2686</v>
      </c>
      <c r="C60" s="122" t="s">
        <v>31</v>
      </c>
      <c r="D60" s="119" t="s">
        <v>2689</v>
      </c>
      <c r="E60" s="143">
        <v>43405</v>
      </c>
      <c r="F60" s="143">
        <v>43448</v>
      </c>
      <c r="G60" s="157">
        <f t="shared" si="3"/>
        <v>1.4333333333333333</v>
      </c>
      <c r="H60" s="120" t="s">
        <v>2692</v>
      </c>
      <c r="I60" s="119" t="s">
        <v>711</v>
      </c>
      <c r="J60" s="119" t="s">
        <v>721</v>
      </c>
      <c r="K60" s="121"/>
      <c r="L60" s="122" t="s">
        <v>1148</v>
      </c>
      <c r="M60" s="117">
        <v>1</v>
      </c>
      <c r="N60" s="122" t="s">
        <v>1151</v>
      </c>
      <c r="O60" s="122" t="s">
        <v>1148</v>
      </c>
      <c r="P60" s="79"/>
    </row>
    <row r="61" spans="1:16" s="7" customFormat="1" ht="24.75" customHeight="1" outlineLevel="1" x14ac:dyDescent="0.25">
      <c r="A61" s="142">
        <v>14</v>
      </c>
      <c r="B61" s="120" t="s">
        <v>2686</v>
      </c>
      <c r="C61" s="122" t="s">
        <v>31</v>
      </c>
      <c r="D61" s="119" t="s">
        <v>2689</v>
      </c>
      <c r="E61" s="143">
        <v>43405</v>
      </c>
      <c r="F61" s="143">
        <v>43448</v>
      </c>
      <c r="G61" s="157">
        <f t="shared" si="3"/>
        <v>1.4333333333333333</v>
      </c>
      <c r="H61" s="120" t="s">
        <v>2692</v>
      </c>
      <c r="I61" s="119" t="s">
        <v>711</v>
      </c>
      <c r="J61" s="119" t="s">
        <v>397</v>
      </c>
      <c r="K61" s="121"/>
      <c r="L61" s="122" t="s">
        <v>1148</v>
      </c>
      <c r="M61" s="117">
        <v>1</v>
      </c>
      <c r="N61" s="122" t="s">
        <v>1151</v>
      </c>
      <c r="O61" s="122" t="s">
        <v>1148</v>
      </c>
      <c r="P61" s="79"/>
    </row>
    <row r="62" spans="1:16" s="7" customFormat="1" ht="24.75" customHeight="1" outlineLevel="1" x14ac:dyDescent="0.25">
      <c r="A62" s="142">
        <v>15</v>
      </c>
      <c r="B62" s="120" t="s">
        <v>2686</v>
      </c>
      <c r="C62" s="122" t="s">
        <v>31</v>
      </c>
      <c r="D62" s="119" t="s">
        <v>2689</v>
      </c>
      <c r="E62" s="143">
        <v>43405</v>
      </c>
      <c r="F62" s="143">
        <v>43448</v>
      </c>
      <c r="G62" s="157">
        <f t="shared" si="3"/>
        <v>1.4333333333333333</v>
      </c>
      <c r="H62" s="120" t="s">
        <v>2692</v>
      </c>
      <c r="I62" s="119" t="s">
        <v>711</v>
      </c>
      <c r="J62" s="119" t="s">
        <v>77</v>
      </c>
      <c r="K62" s="121"/>
      <c r="L62" s="122" t="s">
        <v>1148</v>
      </c>
      <c r="M62" s="117">
        <v>1</v>
      </c>
      <c r="N62" s="122" t="s">
        <v>1151</v>
      </c>
      <c r="O62" s="122" t="s">
        <v>1148</v>
      </c>
      <c r="P62" s="79"/>
    </row>
    <row r="63" spans="1:16" s="7" customFormat="1" ht="24.75" customHeight="1" outlineLevel="1" x14ac:dyDescent="0.25">
      <c r="A63" s="142">
        <v>16</v>
      </c>
      <c r="B63" s="120" t="s">
        <v>2686</v>
      </c>
      <c r="C63" s="122" t="s">
        <v>31</v>
      </c>
      <c r="D63" s="119" t="s">
        <v>2688</v>
      </c>
      <c r="E63" s="143">
        <v>43486</v>
      </c>
      <c r="F63" s="143">
        <v>43738</v>
      </c>
      <c r="G63" s="157">
        <f t="shared" si="3"/>
        <v>8.4</v>
      </c>
      <c r="H63" s="120" t="s">
        <v>2693</v>
      </c>
      <c r="I63" s="119" t="s">
        <v>711</v>
      </c>
      <c r="J63" s="119" t="s">
        <v>728</v>
      </c>
      <c r="K63" s="121">
        <v>4942433616</v>
      </c>
      <c r="L63" s="122" t="s">
        <v>1148</v>
      </c>
      <c r="M63" s="117">
        <v>1</v>
      </c>
      <c r="N63" s="122" t="s">
        <v>1151</v>
      </c>
      <c r="O63" s="122" t="s">
        <v>1148</v>
      </c>
      <c r="P63" s="79"/>
    </row>
    <row r="64" spans="1:16" s="7" customFormat="1" ht="24.75" customHeight="1" outlineLevel="1" x14ac:dyDescent="0.25">
      <c r="A64" s="142">
        <v>17</v>
      </c>
      <c r="B64" s="120" t="s">
        <v>2686</v>
      </c>
      <c r="C64" s="177" t="s">
        <v>31</v>
      </c>
      <c r="D64" s="119" t="s">
        <v>2688</v>
      </c>
      <c r="E64" s="143">
        <v>43486</v>
      </c>
      <c r="F64" s="143">
        <v>43738</v>
      </c>
      <c r="G64" s="157">
        <f t="shared" si="3"/>
        <v>8.4</v>
      </c>
      <c r="H64" s="120" t="s">
        <v>2693</v>
      </c>
      <c r="I64" s="119" t="s">
        <v>711</v>
      </c>
      <c r="J64" s="119" t="s">
        <v>721</v>
      </c>
      <c r="K64" s="121"/>
      <c r="L64" s="122" t="s">
        <v>1148</v>
      </c>
      <c r="M64" s="117">
        <v>1</v>
      </c>
      <c r="N64" s="122" t="s">
        <v>1151</v>
      </c>
      <c r="O64" s="122" t="s">
        <v>1148</v>
      </c>
      <c r="P64" s="79"/>
    </row>
    <row r="65" spans="1:16" s="7" customFormat="1" ht="24.75" customHeight="1" outlineLevel="1" x14ac:dyDescent="0.25">
      <c r="A65" s="142">
        <v>18</v>
      </c>
      <c r="B65" s="120" t="s">
        <v>2686</v>
      </c>
      <c r="C65" s="177" t="s">
        <v>31</v>
      </c>
      <c r="D65" s="119" t="s">
        <v>2688</v>
      </c>
      <c r="E65" s="143">
        <v>43486</v>
      </c>
      <c r="F65" s="143">
        <v>43738</v>
      </c>
      <c r="G65" s="157">
        <f t="shared" si="3"/>
        <v>8.4</v>
      </c>
      <c r="H65" s="120" t="s">
        <v>2693</v>
      </c>
      <c r="I65" s="119" t="s">
        <v>711</v>
      </c>
      <c r="J65" s="119" t="s">
        <v>397</v>
      </c>
      <c r="K65" s="121"/>
      <c r="L65" s="122" t="s">
        <v>1148</v>
      </c>
      <c r="M65" s="117">
        <v>1</v>
      </c>
      <c r="N65" s="122" t="s">
        <v>1151</v>
      </c>
      <c r="O65" s="122" t="s">
        <v>1148</v>
      </c>
      <c r="P65" s="79"/>
    </row>
    <row r="66" spans="1:16" s="7" customFormat="1" ht="24.75" customHeight="1" outlineLevel="1" x14ac:dyDescent="0.25">
      <c r="A66" s="142">
        <v>19</v>
      </c>
      <c r="B66" s="120" t="s">
        <v>2686</v>
      </c>
      <c r="C66" s="177" t="s">
        <v>31</v>
      </c>
      <c r="D66" s="119" t="s">
        <v>2688</v>
      </c>
      <c r="E66" s="143">
        <v>43486</v>
      </c>
      <c r="F66" s="143">
        <v>43738</v>
      </c>
      <c r="G66" s="157">
        <f t="shared" si="3"/>
        <v>8.4</v>
      </c>
      <c r="H66" s="120" t="s">
        <v>2693</v>
      </c>
      <c r="I66" s="119" t="s">
        <v>711</v>
      </c>
      <c r="J66" s="119" t="s">
        <v>77</v>
      </c>
      <c r="K66" s="121"/>
      <c r="L66" s="122" t="s">
        <v>1148</v>
      </c>
      <c r="M66" s="117">
        <v>1</v>
      </c>
      <c r="N66" s="122" t="s">
        <v>1151</v>
      </c>
      <c r="O66" s="122" t="s">
        <v>1148</v>
      </c>
      <c r="P66" s="79"/>
    </row>
    <row r="67" spans="1:16" s="7" customFormat="1" ht="24.75" customHeight="1" outlineLevel="1" x14ac:dyDescent="0.25">
      <c r="A67" s="142">
        <v>20</v>
      </c>
      <c r="B67" s="176" t="s">
        <v>2686</v>
      </c>
      <c r="C67" s="177" t="s">
        <v>31</v>
      </c>
      <c r="D67" s="175" t="s">
        <v>2695</v>
      </c>
      <c r="E67" s="178">
        <v>41329</v>
      </c>
      <c r="F67" s="178">
        <v>41639</v>
      </c>
      <c r="G67" s="157">
        <f t="shared" si="3"/>
        <v>10.333333333333334</v>
      </c>
      <c r="H67" s="180" t="s">
        <v>2708</v>
      </c>
      <c r="I67" s="179" t="s">
        <v>711</v>
      </c>
      <c r="J67" s="179" t="s">
        <v>729</v>
      </c>
      <c r="K67" s="182">
        <v>795419855</v>
      </c>
      <c r="L67" s="181" t="s">
        <v>1148</v>
      </c>
      <c r="M67" s="183">
        <v>1</v>
      </c>
      <c r="N67" s="181" t="s">
        <v>1151</v>
      </c>
      <c r="O67" s="181" t="s">
        <v>1148</v>
      </c>
      <c r="P67" s="79"/>
    </row>
    <row r="68" spans="1:16" s="7" customFormat="1" ht="24.75" customHeight="1" outlineLevel="1" x14ac:dyDescent="0.25">
      <c r="A68" s="142">
        <v>21</v>
      </c>
      <c r="B68" s="176" t="s">
        <v>2686</v>
      </c>
      <c r="C68" s="177" t="s">
        <v>31</v>
      </c>
      <c r="D68" s="175" t="s">
        <v>2696</v>
      </c>
      <c r="E68" s="178">
        <v>41662</v>
      </c>
      <c r="F68" s="178">
        <v>41912</v>
      </c>
      <c r="G68" s="157">
        <f t="shared" si="3"/>
        <v>8.3333333333333339</v>
      </c>
      <c r="H68" s="180" t="s">
        <v>2709</v>
      </c>
      <c r="I68" s="179" t="s">
        <v>711</v>
      </c>
      <c r="J68" s="179" t="s">
        <v>729</v>
      </c>
      <c r="K68" s="182">
        <v>778285786</v>
      </c>
      <c r="L68" s="181" t="s">
        <v>1148</v>
      </c>
      <c r="M68" s="183">
        <v>1</v>
      </c>
      <c r="N68" s="181" t="s">
        <v>1151</v>
      </c>
      <c r="O68" s="181" t="s">
        <v>1148</v>
      </c>
      <c r="P68" s="79"/>
    </row>
    <row r="69" spans="1:16" s="7" customFormat="1" ht="24.75" customHeight="1" outlineLevel="1" x14ac:dyDescent="0.25">
      <c r="A69" s="142">
        <v>22</v>
      </c>
      <c r="B69" s="176" t="s">
        <v>2686</v>
      </c>
      <c r="C69" s="177" t="s">
        <v>31</v>
      </c>
      <c r="D69" s="175" t="s">
        <v>2697</v>
      </c>
      <c r="E69" s="178">
        <v>42002</v>
      </c>
      <c r="F69" s="178">
        <v>42369</v>
      </c>
      <c r="G69" s="157">
        <f t="shared" si="3"/>
        <v>12.233333333333333</v>
      </c>
      <c r="H69" s="180" t="s">
        <v>2710</v>
      </c>
      <c r="I69" s="179" t="s">
        <v>711</v>
      </c>
      <c r="J69" s="179" t="s">
        <v>729</v>
      </c>
      <c r="K69" s="182">
        <v>1899630906</v>
      </c>
      <c r="L69" s="181" t="s">
        <v>1148</v>
      </c>
      <c r="M69" s="183">
        <v>1</v>
      </c>
      <c r="N69" s="181" t="s">
        <v>1151</v>
      </c>
      <c r="O69" s="181" t="s">
        <v>1148</v>
      </c>
      <c r="P69" s="79"/>
    </row>
    <row r="70" spans="1:16" s="7" customFormat="1" ht="24.75" customHeight="1" outlineLevel="1" x14ac:dyDescent="0.25">
      <c r="A70" s="142">
        <v>23</v>
      </c>
      <c r="B70" s="176" t="s">
        <v>2686</v>
      </c>
      <c r="C70" s="177" t="s">
        <v>31</v>
      </c>
      <c r="D70" s="175" t="s">
        <v>2698</v>
      </c>
      <c r="E70" s="178">
        <v>42036</v>
      </c>
      <c r="F70" s="178">
        <v>42369</v>
      </c>
      <c r="G70" s="157">
        <f t="shared" si="3"/>
        <v>11.1</v>
      </c>
      <c r="H70" s="180" t="s">
        <v>2711</v>
      </c>
      <c r="I70" s="179" t="s">
        <v>711</v>
      </c>
      <c r="J70" s="179" t="s">
        <v>729</v>
      </c>
      <c r="K70" s="182">
        <v>1048566820</v>
      </c>
      <c r="L70" s="181" t="s">
        <v>1148</v>
      </c>
      <c r="M70" s="183">
        <v>1</v>
      </c>
      <c r="N70" s="181" t="s">
        <v>1151</v>
      </c>
      <c r="O70" s="181" t="s">
        <v>1148</v>
      </c>
      <c r="P70" s="79"/>
    </row>
    <row r="71" spans="1:16" s="7" customFormat="1" ht="24.75" customHeight="1" outlineLevel="1" x14ac:dyDescent="0.25">
      <c r="A71" s="142">
        <v>24</v>
      </c>
      <c r="B71" s="176" t="s">
        <v>2686</v>
      </c>
      <c r="C71" s="177" t="s">
        <v>31</v>
      </c>
      <c r="D71" s="175" t="s">
        <v>2699</v>
      </c>
      <c r="E71" s="178" t="s">
        <v>2700</v>
      </c>
      <c r="F71" s="178" t="s">
        <v>2701</v>
      </c>
      <c r="G71" s="157">
        <f t="shared" si="3"/>
        <v>10.633333333333333</v>
      </c>
      <c r="H71" s="180" t="s">
        <v>2712</v>
      </c>
      <c r="I71" s="179" t="s">
        <v>711</v>
      </c>
      <c r="J71" s="179" t="s">
        <v>718</v>
      </c>
      <c r="K71" s="182">
        <v>476243646</v>
      </c>
      <c r="L71" s="181" t="s">
        <v>1148</v>
      </c>
      <c r="M71" s="183">
        <v>1</v>
      </c>
      <c r="N71" s="181" t="s">
        <v>1151</v>
      </c>
      <c r="O71" s="181" t="s">
        <v>1148</v>
      </c>
      <c r="P71" s="79"/>
    </row>
    <row r="72" spans="1:16" s="7" customFormat="1" ht="24.75" customHeight="1" outlineLevel="1" x14ac:dyDescent="0.25">
      <c r="A72" s="142">
        <v>25</v>
      </c>
      <c r="B72" s="176" t="s">
        <v>2686</v>
      </c>
      <c r="C72" s="177" t="s">
        <v>31</v>
      </c>
      <c r="D72" s="175" t="s">
        <v>2702</v>
      </c>
      <c r="E72" s="178" t="s">
        <v>2703</v>
      </c>
      <c r="F72" s="178" t="s">
        <v>2704</v>
      </c>
      <c r="G72" s="157">
        <f t="shared" si="3"/>
        <v>0.96666666666666667</v>
      </c>
      <c r="H72" s="184" t="s">
        <v>2713</v>
      </c>
      <c r="I72" s="179" t="s">
        <v>711</v>
      </c>
      <c r="J72" s="179" t="s">
        <v>718</v>
      </c>
      <c r="K72" s="182">
        <v>60264738</v>
      </c>
      <c r="L72" s="181" t="s">
        <v>1148</v>
      </c>
      <c r="M72" s="183">
        <v>1</v>
      </c>
      <c r="N72" s="181" t="s">
        <v>1151</v>
      </c>
      <c r="O72" s="181" t="s">
        <v>1148</v>
      </c>
      <c r="P72" s="79"/>
    </row>
    <row r="73" spans="1:16" s="7" customFormat="1" ht="24.75" customHeight="1" outlineLevel="1" x14ac:dyDescent="0.25">
      <c r="A73" s="142">
        <v>26</v>
      </c>
      <c r="B73" s="176" t="s">
        <v>2686</v>
      </c>
      <c r="C73" s="177" t="s">
        <v>31</v>
      </c>
      <c r="D73" s="175" t="s">
        <v>2705</v>
      </c>
      <c r="E73" s="178" t="s">
        <v>2706</v>
      </c>
      <c r="F73" s="178" t="s">
        <v>2707</v>
      </c>
      <c r="G73" s="157">
        <f t="shared" si="3"/>
        <v>8.4666666666666668</v>
      </c>
      <c r="H73" s="180" t="s">
        <v>2714</v>
      </c>
      <c r="I73" s="179" t="s">
        <v>711</v>
      </c>
      <c r="J73" s="179" t="s">
        <v>718</v>
      </c>
      <c r="K73" s="185">
        <v>560757505</v>
      </c>
      <c r="L73" s="181" t="s">
        <v>1148</v>
      </c>
      <c r="M73" s="183">
        <v>1</v>
      </c>
      <c r="N73" s="181" t="s">
        <v>1151</v>
      </c>
      <c r="O73" s="181" t="s">
        <v>1148</v>
      </c>
      <c r="P73" s="79"/>
    </row>
    <row r="74" spans="1:16" s="7" customFormat="1" ht="24.75" customHeight="1" outlineLevel="1" x14ac:dyDescent="0.25">
      <c r="A74" s="142">
        <v>27</v>
      </c>
      <c r="B74" s="189" t="s">
        <v>2686</v>
      </c>
      <c r="C74" s="190" t="s">
        <v>31</v>
      </c>
      <c r="D74" s="186">
        <v>138</v>
      </c>
      <c r="E74" s="187">
        <v>40205</v>
      </c>
      <c r="F74" s="187">
        <v>40543</v>
      </c>
      <c r="G74" s="157">
        <f t="shared" si="3"/>
        <v>11.266666666666667</v>
      </c>
      <c r="H74" s="189" t="s">
        <v>2715</v>
      </c>
      <c r="I74" s="188" t="s">
        <v>711</v>
      </c>
      <c r="J74" s="188" t="s">
        <v>735</v>
      </c>
      <c r="K74" s="191">
        <v>690308274</v>
      </c>
      <c r="L74" s="190" t="s">
        <v>1148</v>
      </c>
      <c r="M74" s="192">
        <v>1</v>
      </c>
      <c r="N74" s="190" t="s">
        <v>1151</v>
      </c>
      <c r="O74" s="190" t="s">
        <v>1148</v>
      </c>
      <c r="P74" s="79"/>
    </row>
    <row r="75" spans="1:16" s="7" customFormat="1" ht="24.75" customHeight="1" outlineLevel="1" x14ac:dyDescent="0.25">
      <c r="A75" s="142">
        <v>28</v>
      </c>
      <c r="B75" s="189" t="s">
        <v>2686</v>
      </c>
      <c r="C75" s="190" t="s">
        <v>31</v>
      </c>
      <c r="D75" s="186">
        <v>48</v>
      </c>
      <c r="E75" s="187">
        <v>40205</v>
      </c>
      <c r="F75" s="187">
        <v>40543</v>
      </c>
      <c r="G75" s="157">
        <f t="shared" si="3"/>
        <v>11.266666666666667</v>
      </c>
      <c r="H75" s="189" t="s">
        <v>2715</v>
      </c>
      <c r="I75" s="188" t="s">
        <v>711</v>
      </c>
      <c r="J75" s="188" t="s">
        <v>735</v>
      </c>
      <c r="K75" s="191">
        <v>105061890</v>
      </c>
      <c r="L75" s="190" t="s">
        <v>1148</v>
      </c>
      <c r="M75" s="192">
        <v>1</v>
      </c>
      <c r="N75" s="190" t="s">
        <v>1151</v>
      </c>
      <c r="O75" s="190" t="s">
        <v>1148</v>
      </c>
      <c r="P75" s="79"/>
    </row>
    <row r="76" spans="1:16" s="7" customFormat="1" ht="24.75" customHeight="1" outlineLevel="1" x14ac:dyDescent="0.25">
      <c r="A76" s="142">
        <v>29</v>
      </c>
      <c r="B76" s="189" t="s">
        <v>2686</v>
      </c>
      <c r="C76" s="190" t="s">
        <v>31</v>
      </c>
      <c r="D76" s="186">
        <v>3</v>
      </c>
      <c r="E76" s="187">
        <v>40557</v>
      </c>
      <c r="F76" s="187">
        <v>40908</v>
      </c>
      <c r="G76" s="157">
        <f t="shared" si="3"/>
        <v>11.7</v>
      </c>
      <c r="H76" s="193" t="s">
        <v>2716</v>
      </c>
      <c r="I76" s="188" t="s">
        <v>711</v>
      </c>
      <c r="J76" s="188" t="s">
        <v>735</v>
      </c>
      <c r="K76" s="191">
        <v>716700197</v>
      </c>
      <c r="L76" s="190" t="s">
        <v>1148</v>
      </c>
      <c r="M76" s="192">
        <v>1</v>
      </c>
      <c r="N76" s="190" t="s">
        <v>1151</v>
      </c>
      <c r="O76" s="190" t="s">
        <v>1148</v>
      </c>
      <c r="P76" s="79"/>
    </row>
    <row r="77" spans="1:16" s="7" customFormat="1" ht="24.75" customHeight="1" outlineLevel="1" x14ac:dyDescent="0.25">
      <c r="A77" s="142">
        <v>30</v>
      </c>
      <c r="B77" s="189" t="s">
        <v>2686</v>
      </c>
      <c r="C77" s="190" t="s">
        <v>31</v>
      </c>
      <c r="D77" s="186">
        <v>23</v>
      </c>
      <c r="E77" s="187">
        <v>40557</v>
      </c>
      <c r="F77" s="187">
        <v>40908</v>
      </c>
      <c r="G77" s="157">
        <f t="shared" si="3"/>
        <v>11.7</v>
      </c>
      <c r="H77" s="189" t="s">
        <v>2716</v>
      </c>
      <c r="I77" s="188" t="s">
        <v>711</v>
      </c>
      <c r="J77" s="188" t="s">
        <v>735</v>
      </c>
      <c r="K77" s="191">
        <v>109259816</v>
      </c>
      <c r="L77" s="190" t="s">
        <v>1148</v>
      </c>
      <c r="M77" s="192">
        <v>1</v>
      </c>
      <c r="N77" s="190" t="s">
        <v>1151</v>
      </c>
      <c r="O77" s="190" t="s">
        <v>1148</v>
      </c>
      <c r="P77" s="79"/>
    </row>
    <row r="78" spans="1:16" s="7" customFormat="1" ht="24.75" customHeight="1" outlineLevel="1" x14ac:dyDescent="0.25">
      <c r="A78" s="142">
        <v>31</v>
      </c>
      <c r="B78" s="189" t="s">
        <v>2686</v>
      </c>
      <c r="C78" s="190" t="s">
        <v>31</v>
      </c>
      <c r="D78" s="186">
        <v>302</v>
      </c>
      <c r="E78" s="187">
        <v>41243</v>
      </c>
      <c r="F78" s="187">
        <v>41851</v>
      </c>
      <c r="G78" s="157">
        <f t="shared" si="3"/>
        <v>20.266666666666666</v>
      </c>
      <c r="H78" s="193" t="s">
        <v>2717</v>
      </c>
      <c r="I78" s="188" t="s">
        <v>711</v>
      </c>
      <c r="J78" s="188" t="s">
        <v>735</v>
      </c>
      <c r="K78" s="191">
        <v>3918139104</v>
      </c>
      <c r="L78" s="190" t="s">
        <v>1148</v>
      </c>
      <c r="M78" s="192">
        <v>1</v>
      </c>
      <c r="N78" s="190" t="s">
        <v>1151</v>
      </c>
      <c r="O78" s="190" t="s">
        <v>1148</v>
      </c>
      <c r="P78" s="79"/>
    </row>
    <row r="79" spans="1:16" s="7" customFormat="1" ht="24.75" customHeight="1" outlineLevel="1" x14ac:dyDescent="0.25">
      <c r="A79" s="142">
        <v>32</v>
      </c>
      <c r="B79" s="189" t="s">
        <v>2686</v>
      </c>
      <c r="C79" s="190" t="s">
        <v>31</v>
      </c>
      <c r="D79" s="186">
        <v>46</v>
      </c>
      <c r="E79" s="187">
        <v>40921</v>
      </c>
      <c r="F79" s="187">
        <v>41274</v>
      </c>
      <c r="G79" s="157">
        <f t="shared" si="3"/>
        <v>11.766666666666667</v>
      </c>
      <c r="H79" s="193" t="s">
        <v>2718</v>
      </c>
      <c r="I79" s="188" t="s">
        <v>711</v>
      </c>
      <c r="J79" s="188" t="s">
        <v>735</v>
      </c>
      <c r="K79" s="191">
        <v>1331840054</v>
      </c>
      <c r="L79" s="190" t="s">
        <v>1148</v>
      </c>
      <c r="M79" s="192">
        <v>1</v>
      </c>
      <c r="N79" s="190" t="s">
        <v>1151</v>
      </c>
      <c r="O79" s="190" t="s">
        <v>1148</v>
      </c>
      <c r="P79" s="79"/>
    </row>
    <row r="80" spans="1:16" s="7" customFormat="1" ht="24.75" customHeight="1" outlineLevel="1" x14ac:dyDescent="0.25">
      <c r="A80" s="142">
        <v>33</v>
      </c>
      <c r="B80" s="189" t="s">
        <v>2686</v>
      </c>
      <c r="C80" s="190" t="s">
        <v>31</v>
      </c>
      <c r="D80" s="186">
        <v>19</v>
      </c>
      <c r="E80" s="187">
        <v>40921</v>
      </c>
      <c r="F80" s="187">
        <v>41274</v>
      </c>
      <c r="G80" s="157">
        <f t="shared" si="3"/>
        <v>11.766666666666667</v>
      </c>
      <c r="H80" s="189" t="s">
        <v>2718</v>
      </c>
      <c r="I80" s="188" t="s">
        <v>711</v>
      </c>
      <c r="J80" s="188" t="s">
        <v>735</v>
      </c>
      <c r="K80" s="194">
        <v>56224930</v>
      </c>
      <c r="L80" s="190" t="s">
        <v>1148</v>
      </c>
      <c r="M80" s="192">
        <v>1</v>
      </c>
      <c r="N80" s="190" t="s">
        <v>1151</v>
      </c>
      <c r="O80" s="190" t="s">
        <v>1148</v>
      </c>
      <c r="P80" s="79"/>
    </row>
    <row r="81" spans="1:16" s="7" customFormat="1" ht="24.75" customHeight="1" outlineLevel="1" x14ac:dyDescent="0.25">
      <c r="A81" s="142">
        <v>34</v>
      </c>
      <c r="B81" s="189" t="s">
        <v>2686</v>
      </c>
      <c r="C81" s="190" t="s">
        <v>31</v>
      </c>
      <c r="D81" s="186">
        <v>58</v>
      </c>
      <c r="E81" s="187">
        <v>41297</v>
      </c>
      <c r="F81" s="187">
        <v>41639</v>
      </c>
      <c r="G81" s="157">
        <f t="shared" si="3"/>
        <v>11.4</v>
      </c>
      <c r="H81" s="189" t="s">
        <v>2719</v>
      </c>
      <c r="I81" s="188" t="s">
        <v>711</v>
      </c>
      <c r="J81" s="188" t="s">
        <v>735</v>
      </c>
      <c r="K81" s="194">
        <v>1555056822</v>
      </c>
      <c r="L81" s="190" t="s">
        <v>1148</v>
      </c>
      <c r="M81" s="192">
        <v>1</v>
      </c>
      <c r="N81" s="190" t="s">
        <v>1151</v>
      </c>
      <c r="O81" s="190" t="s">
        <v>1148</v>
      </c>
      <c r="P81" s="79"/>
    </row>
    <row r="82" spans="1:16" s="7" customFormat="1" ht="24.75" customHeight="1" outlineLevel="1" x14ac:dyDescent="0.25">
      <c r="A82" s="142">
        <v>35</v>
      </c>
      <c r="B82" s="189" t="s">
        <v>2686</v>
      </c>
      <c r="C82" s="190" t="s">
        <v>31</v>
      </c>
      <c r="D82" s="186">
        <v>216</v>
      </c>
      <c r="E82" s="187">
        <v>41519</v>
      </c>
      <c r="F82" s="187">
        <v>41851</v>
      </c>
      <c r="G82" s="157">
        <f t="shared" si="3"/>
        <v>11.066666666666666</v>
      </c>
      <c r="H82" s="189" t="s">
        <v>2720</v>
      </c>
      <c r="I82" s="188" t="s">
        <v>711</v>
      </c>
      <c r="J82" s="188" t="s">
        <v>735</v>
      </c>
      <c r="K82" s="194">
        <v>2090764925</v>
      </c>
      <c r="L82" s="190" t="s">
        <v>1148</v>
      </c>
      <c r="M82" s="192">
        <v>1</v>
      </c>
      <c r="N82" s="190" t="s">
        <v>1151</v>
      </c>
      <c r="O82" s="190" t="s">
        <v>1148</v>
      </c>
      <c r="P82" s="79"/>
    </row>
    <row r="83" spans="1:16" s="7" customFormat="1" ht="24.75" customHeight="1" outlineLevel="1" x14ac:dyDescent="0.25">
      <c r="A83" s="142">
        <v>36</v>
      </c>
      <c r="B83" s="189" t="s">
        <v>2686</v>
      </c>
      <c r="C83" s="190" t="s">
        <v>31</v>
      </c>
      <c r="D83" s="186">
        <v>128</v>
      </c>
      <c r="E83" s="187">
        <v>41673</v>
      </c>
      <c r="F83" s="187">
        <v>42035</v>
      </c>
      <c r="G83" s="157">
        <f t="shared" si="3"/>
        <v>12.066666666666666</v>
      </c>
      <c r="H83" s="189" t="s">
        <v>2721</v>
      </c>
      <c r="I83" s="188" t="s">
        <v>711</v>
      </c>
      <c r="J83" s="188" t="s">
        <v>734</v>
      </c>
      <c r="K83" s="191">
        <v>1460161492</v>
      </c>
      <c r="L83" s="190" t="s">
        <v>1148</v>
      </c>
      <c r="M83" s="192">
        <v>1</v>
      </c>
      <c r="N83" s="190" t="s">
        <v>1151</v>
      </c>
      <c r="O83" s="190" t="s">
        <v>1148</v>
      </c>
      <c r="P83" s="79"/>
    </row>
    <row r="84" spans="1:16" s="7" customFormat="1" ht="24.75" customHeight="1" outlineLevel="1" x14ac:dyDescent="0.25">
      <c r="A84" s="142">
        <v>37</v>
      </c>
      <c r="B84" s="189" t="s">
        <v>2686</v>
      </c>
      <c r="C84" s="190" t="s">
        <v>31</v>
      </c>
      <c r="D84" s="186">
        <v>298</v>
      </c>
      <c r="E84" s="187">
        <v>42003</v>
      </c>
      <c r="F84" s="187">
        <v>42369</v>
      </c>
      <c r="G84" s="157">
        <f t="shared" si="3"/>
        <v>12.2</v>
      </c>
      <c r="H84" s="189" t="s">
        <v>2710</v>
      </c>
      <c r="I84" s="188" t="s">
        <v>711</v>
      </c>
      <c r="J84" s="188" t="s">
        <v>735</v>
      </c>
      <c r="K84" s="191">
        <v>3615533299</v>
      </c>
      <c r="L84" s="190" t="s">
        <v>1148</v>
      </c>
      <c r="M84" s="192">
        <v>1</v>
      </c>
      <c r="N84" s="190" t="s">
        <v>1151</v>
      </c>
      <c r="O84" s="190" t="s">
        <v>1148</v>
      </c>
      <c r="P84" s="79"/>
    </row>
    <row r="85" spans="1:16" s="7" customFormat="1" ht="24.75" customHeight="1" outlineLevel="1" x14ac:dyDescent="0.25">
      <c r="A85" s="142">
        <v>38</v>
      </c>
      <c r="B85" s="189" t="s">
        <v>2686</v>
      </c>
      <c r="C85" s="190" t="s">
        <v>31</v>
      </c>
      <c r="D85" s="186">
        <v>78</v>
      </c>
      <c r="E85" s="187">
        <v>42037</v>
      </c>
      <c r="F85" s="187">
        <v>42369</v>
      </c>
      <c r="G85" s="157">
        <f t="shared" si="3"/>
        <v>11.066666666666666</v>
      </c>
      <c r="H85" s="189" t="s">
        <v>2711</v>
      </c>
      <c r="I85" s="188" t="s">
        <v>711</v>
      </c>
      <c r="J85" s="188" t="s">
        <v>735</v>
      </c>
      <c r="K85" s="191">
        <v>1507870825</v>
      </c>
      <c r="L85" s="190" t="s">
        <v>1148</v>
      </c>
      <c r="M85" s="192">
        <v>1</v>
      </c>
      <c r="N85" s="190" t="s">
        <v>1151</v>
      </c>
      <c r="O85" s="190" t="s">
        <v>1148</v>
      </c>
      <c r="P85" s="79"/>
    </row>
    <row r="86" spans="1:16" s="7" customFormat="1" ht="24.75" customHeight="1" outlineLevel="1" x14ac:dyDescent="0.25">
      <c r="A86" s="142">
        <v>39</v>
      </c>
      <c r="B86" s="189" t="s">
        <v>2686</v>
      </c>
      <c r="C86" s="190" t="s">
        <v>31</v>
      </c>
      <c r="D86" s="186">
        <v>471</v>
      </c>
      <c r="E86" s="187">
        <v>42716</v>
      </c>
      <c r="F86" s="187">
        <v>43084</v>
      </c>
      <c r="G86" s="157">
        <f t="shared" si="3"/>
        <v>12.266666666666667</v>
      </c>
      <c r="H86" s="189" t="s">
        <v>2722</v>
      </c>
      <c r="I86" s="188" t="s">
        <v>711</v>
      </c>
      <c r="J86" s="188" t="s">
        <v>727</v>
      </c>
      <c r="K86" s="191">
        <v>4964052328</v>
      </c>
      <c r="L86" s="190" t="s">
        <v>1148</v>
      </c>
      <c r="M86" s="192">
        <v>1</v>
      </c>
      <c r="N86" s="190" t="s">
        <v>1151</v>
      </c>
      <c r="O86" s="190" t="s">
        <v>1148</v>
      </c>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00" t="s">
        <v>2633</v>
      </c>
      <c r="B109" s="201"/>
      <c r="C109" s="201"/>
      <c r="D109" s="201"/>
      <c r="E109" s="201"/>
      <c r="F109" s="201"/>
      <c r="G109" s="201"/>
      <c r="H109" s="201"/>
      <c r="I109" s="201"/>
      <c r="J109" s="201"/>
      <c r="K109" s="201"/>
      <c r="L109" s="201"/>
      <c r="M109" s="201"/>
      <c r="N109" s="201"/>
      <c r="O109" s="202"/>
      <c r="P109" s="76"/>
    </row>
    <row r="110" spans="1:16" ht="15" customHeight="1" x14ac:dyDescent="0.25">
      <c r="A110" s="203" t="s">
        <v>2656</v>
      </c>
      <c r="B110" s="204"/>
      <c r="C110" s="204"/>
      <c r="D110" s="204"/>
      <c r="E110" s="204"/>
      <c r="F110" s="204"/>
      <c r="G110" s="204"/>
      <c r="H110" s="204"/>
      <c r="I110" s="204"/>
      <c r="J110" s="204"/>
      <c r="K110" s="204"/>
      <c r="L110" s="204"/>
      <c r="M110" s="204"/>
      <c r="N110" s="204"/>
      <c r="O110" s="205"/>
    </row>
    <row r="111" spans="1:16" ht="15.75" thickBot="1" x14ac:dyDescent="0.3">
      <c r="A111" s="206"/>
      <c r="B111" s="207"/>
      <c r="C111" s="207"/>
      <c r="D111" s="207"/>
      <c r="E111" s="207"/>
      <c r="F111" s="207"/>
      <c r="G111" s="207"/>
      <c r="H111" s="207"/>
      <c r="I111" s="207"/>
      <c r="J111" s="207"/>
      <c r="K111" s="207"/>
      <c r="L111" s="207"/>
      <c r="M111" s="207"/>
      <c r="N111" s="207"/>
      <c r="O111" s="208"/>
    </row>
    <row r="112" spans="1:16" s="1" customFormat="1" ht="26.25" customHeight="1" thickBot="1" x14ac:dyDescent="0.3">
      <c r="I112" s="214" t="s">
        <v>9</v>
      </c>
      <c r="J112" s="21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2678</v>
      </c>
      <c r="E114" s="143">
        <v>43885</v>
      </c>
      <c r="F114" s="143">
        <v>44196</v>
      </c>
      <c r="G114" s="157">
        <f>IF(AND(E114&lt;&gt;"",F114&lt;&gt;""),((F114-E114)/30),"")</f>
        <v>10.366666666666667</v>
      </c>
      <c r="H114" s="120" t="s">
        <v>2681</v>
      </c>
      <c r="I114" s="119" t="s">
        <v>208</v>
      </c>
      <c r="J114" s="119" t="s">
        <v>254</v>
      </c>
      <c r="K114" s="68">
        <v>2434185131</v>
      </c>
      <c r="L114" s="100">
        <f>+IF(AND(K114&gt;0,O114="Ejecución"),(K114/877802)*Tabla28[[#This Row],[% participación]],IF(AND(K114&gt;0,O114&lt;&gt;"Ejecución"),"-",""))</f>
        <v>2773.0457791164749</v>
      </c>
      <c r="M114" s="122" t="s">
        <v>1148</v>
      </c>
      <c r="N114" s="170">
        <v>1</v>
      </c>
      <c r="O114" s="159" t="s">
        <v>1150</v>
      </c>
      <c r="P114" s="78"/>
    </row>
    <row r="115" spans="1:16" s="6" customFormat="1" ht="24.75" customHeight="1" x14ac:dyDescent="0.25">
      <c r="A115" s="141">
        <v>2</v>
      </c>
      <c r="B115" s="158" t="s">
        <v>2665</v>
      </c>
      <c r="C115" s="160" t="s">
        <v>31</v>
      </c>
      <c r="D115" s="63" t="s">
        <v>2679</v>
      </c>
      <c r="E115" s="143">
        <v>43885</v>
      </c>
      <c r="F115" s="143">
        <v>44196</v>
      </c>
      <c r="G115" s="157">
        <f t="shared" ref="G115:G116" si="4">IF(AND(E115&lt;&gt;"",F115&lt;&gt;""),((F115-E115)/30),"")</f>
        <v>10.366666666666667</v>
      </c>
      <c r="H115" s="120" t="s">
        <v>2681</v>
      </c>
      <c r="I115" s="63" t="s">
        <v>711</v>
      </c>
      <c r="J115" s="63" t="s">
        <v>718</v>
      </c>
      <c r="K115" s="68">
        <v>1146367764</v>
      </c>
      <c r="L115" s="100">
        <f>+IF(AND(K115&gt;0,O115="Ejecución"),(K115/877802)*Tabla28[[#This Row],[% participación]],IF(AND(K115&gt;0,O115&lt;&gt;"Ejecución"),"-",""))</f>
        <v>1305.9525542206557</v>
      </c>
      <c r="M115" s="65" t="s">
        <v>1148</v>
      </c>
      <c r="N115" s="170">
        <v>1</v>
      </c>
      <c r="O115" s="159" t="s">
        <v>1150</v>
      </c>
      <c r="P115" s="78"/>
    </row>
    <row r="116" spans="1:16" s="6" customFormat="1" ht="24.75" customHeight="1" x14ac:dyDescent="0.25">
      <c r="A116" s="141">
        <v>3</v>
      </c>
      <c r="B116" s="158" t="s">
        <v>2665</v>
      </c>
      <c r="C116" s="160" t="s">
        <v>31</v>
      </c>
      <c r="D116" s="63" t="s">
        <v>2680</v>
      </c>
      <c r="E116" s="143">
        <v>43885</v>
      </c>
      <c r="F116" s="143">
        <v>44196</v>
      </c>
      <c r="G116" s="157">
        <f t="shared" si="4"/>
        <v>10.366666666666667</v>
      </c>
      <c r="H116" s="120" t="s">
        <v>2681</v>
      </c>
      <c r="I116" s="63" t="s">
        <v>711</v>
      </c>
      <c r="J116" s="63" t="s">
        <v>721</v>
      </c>
      <c r="K116" s="68">
        <v>2405724811</v>
      </c>
      <c r="L116" s="100">
        <f>+IF(AND(K116&gt;0,O116="Ejecución"),(K116/877802)*Tabla28[[#This Row],[% participación]],IF(AND(K116&gt;0,O116&lt;&gt;"Ejecución"),"-",""))</f>
        <v>2740.623524439452</v>
      </c>
      <c r="M116" s="65" t="s">
        <v>1148</v>
      </c>
      <c r="N116" s="170">
        <v>1</v>
      </c>
      <c r="O116" s="159" t="s">
        <v>1150</v>
      </c>
      <c r="P116" s="78"/>
    </row>
    <row r="117" spans="1:16" s="6" customFormat="1" ht="24.75" customHeight="1" outlineLevel="1" x14ac:dyDescent="0.25">
      <c r="A117" s="141">
        <v>4</v>
      </c>
      <c r="B117" s="158" t="s">
        <v>2665</v>
      </c>
      <c r="C117" s="160" t="s">
        <v>31</v>
      </c>
      <c r="D117" s="63" t="s">
        <v>2677</v>
      </c>
      <c r="E117" s="143">
        <v>43885</v>
      </c>
      <c r="F117" s="143">
        <v>44196</v>
      </c>
      <c r="G117" s="157">
        <f t="shared" ref="G117:G159" si="5">IF(AND(E117&lt;&gt;"",F117&lt;&gt;""),((F117-E117)/30),"")</f>
        <v>10.366666666666667</v>
      </c>
      <c r="H117" s="120" t="s">
        <v>2681</v>
      </c>
      <c r="I117" s="63" t="s">
        <v>711</v>
      </c>
      <c r="J117" s="63" t="s">
        <v>728</v>
      </c>
      <c r="K117" s="68">
        <v>4408263977</v>
      </c>
      <c r="L117" s="100">
        <f>+IF(AND(K117&gt;0,O117="Ejecución"),(K117/877802)*Tabla28[[#This Row],[% participación]],IF(AND(K117&gt;0,O117&lt;&gt;"Ejecución"),"-",""))</f>
        <v>5021.9343052305649</v>
      </c>
      <c r="M117" s="65" t="s">
        <v>1148</v>
      </c>
      <c r="N117" s="170">
        <v>1</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6"/>
    </row>
    <row r="163" spans="1:28" ht="51.75" customHeight="1" x14ac:dyDescent="0.25">
      <c r="A163" s="225" t="s">
        <v>2660</v>
      </c>
      <c r="B163" s="226"/>
      <c r="C163" s="226"/>
      <c r="D163" s="226"/>
      <c r="E163" s="227"/>
      <c r="F163" s="228" t="s">
        <v>2661</v>
      </c>
      <c r="G163" s="228"/>
      <c r="H163" s="228"/>
      <c r="I163" s="225" t="s">
        <v>2630</v>
      </c>
      <c r="J163" s="226"/>
      <c r="K163" s="226"/>
      <c r="L163" s="226"/>
      <c r="M163" s="226"/>
      <c r="N163" s="226"/>
      <c r="O163" s="22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29" t="s">
        <v>2614</v>
      </c>
      <c r="C165" s="229"/>
      <c r="D165" s="229"/>
      <c r="E165" s="8"/>
      <c r="F165" s="5"/>
      <c r="G165" s="230" t="s">
        <v>2614</v>
      </c>
      <c r="H165" s="230"/>
      <c r="I165" s="231" t="s">
        <v>1164</v>
      </c>
      <c r="J165" s="232"/>
      <c r="K165" s="232"/>
      <c r="L165" s="232"/>
      <c r="M165" s="23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3" t="s">
        <v>2643</v>
      </c>
      <c r="J167" s="234"/>
      <c r="K167" s="234"/>
      <c r="L167" s="234"/>
      <c r="M167" s="234"/>
      <c r="N167" s="234"/>
      <c r="O167" s="235"/>
      <c r="U167" s="51"/>
    </row>
    <row r="168" spans="1:28" x14ac:dyDescent="0.25">
      <c r="A168" s="9"/>
      <c r="B168" s="252" t="s">
        <v>2658</v>
      </c>
      <c r="C168" s="252"/>
      <c r="D168" s="252"/>
      <c r="E168" s="8"/>
      <c r="F168" s="5"/>
      <c r="H168" s="81" t="s">
        <v>2657</v>
      </c>
      <c r="I168" s="233"/>
      <c r="J168" s="234"/>
      <c r="K168" s="234"/>
      <c r="L168" s="234"/>
      <c r="M168" s="234"/>
      <c r="N168" s="234"/>
      <c r="O168" s="23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2668</v>
      </c>
      <c r="B172" s="223"/>
      <c r="C172" s="223"/>
      <c r="D172" s="223"/>
      <c r="E172" s="223"/>
      <c r="F172" s="223"/>
      <c r="G172" s="223"/>
      <c r="H172" s="223"/>
      <c r="I172" s="223"/>
      <c r="J172" s="223"/>
      <c r="K172" s="223"/>
      <c r="L172" s="223"/>
      <c r="M172" s="223"/>
      <c r="N172" s="223"/>
      <c r="O172" s="224"/>
      <c r="P172" s="76"/>
    </row>
    <row r="173" spans="1:28" ht="15" customHeight="1" x14ac:dyDescent="0.25">
      <c r="A173" s="216" t="s">
        <v>2674</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3" t="s">
        <v>2669</v>
      </c>
      <c r="C176" s="243"/>
      <c r="D176" s="243"/>
      <c r="E176" s="243"/>
      <c r="F176" s="243"/>
      <c r="G176" s="243"/>
      <c r="H176" s="20"/>
      <c r="I176" s="196" t="s">
        <v>2675</v>
      </c>
      <c r="J176" s="197"/>
      <c r="K176" s="197"/>
      <c r="L176" s="197"/>
      <c r="M176" s="19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44" t="s">
        <v>17</v>
      </c>
      <c r="C177" s="245"/>
      <c r="D177" s="246"/>
      <c r="E177" s="196" t="s">
        <v>2615</v>
      </c>
      <c r="F177" s="197"/>
      <c r="G177" s="250"/>
      <c r="H177" s="5"/>
      <c r="I177" s="244" t="s">
        <v>17</v>
      </c>
      <c r="J177" s="245"/>
      <c r="K177" s="245"/>
      <c r="L177" s="246"/>
      <c r="M177" s="198" t="s">
        <v>2672</v>
      </c>
      <c r="O177" s="8"/>
      <c r="Q177" s="19"/>
      <c r="R177" s="19"/>
      <c r="S177" s="19"/>
      <c r="T177" s="19"/>
      <c r="U177" s="19"/>
      <c r="V177" s="19"/>
      <c r="W177" s="19"/>
      <c r="X177" s="19"/>
      <c r="Y177" s="19"/>
      <c r="Z177" s="19"/>
      <c r="AA177" s="19"/>
      <c r="AB177" s="19"/>
    </row>
    <row r="178" spans="1:28" ht="23.25" x14ac:dyDescent="0.25">
      <c r="A178" s="9"/>
      <c r="B178" s="247"/>
      <c r="C178" s="248"/>
      <c r="D178" s="249"/>
      <c r="E178" s="164" t="s">
        <v>2616</v>
      </c>
      <c r="F178" s="28" t="s">
        <v>2617</v>
      </c>
      <c r="G178" s="28" t="s">
        <v>2618</v>
      </c>
      <c r="H178" s="5"/>
      <c r="I178" s="247"/>
      <c r="J178" s="248"/>
      <c r="K178" s="248"/>
      <c r="L178" s="249"/>
      <c r="M178" s="199"/>
      <c r="O178" s="8"/>
      <c r="Q178" s="19"/>
      <c r="R178" s="28" t="s">
        <v>2618</v>
      </c>
      <c r="S178" s="19"/>
      <c r="T178" s="19"/>
      <c r="U178" s="255" t="s">
        <v>1165</v>
      </c>
      <c r="V178" s="255"/>
      <c r="W178" s="255"/>
      <c r="X178" s="24">
        <v>0.02</v>
      </c>
      <c r="Y178" s="161"/>
      <c r="Z178" s="162" t="str">
        <f>IF(Y178&gt;0,SUM(E180+Y178),"")</f>
        <v/>
      </c>
      <c r="AA178" s="19"/>
      <c r="AB178" s="19"/>
    </row>
    <row r="179" spans="1:28" ht="23.25" x14ac:dyDescent="0.25">
      <c r="A179" s="9"/>
      <c r="B179" s="209" t="s">
        <v>2669</v>
      </c>
      <c r="C179" s="209"/>
      <c r="D179" s="209"/>
      <c r="E179" s="168">
        <v>0.02</v>
      </c>
      <c r="F179" s="167">
        <v>0.02</v>
      </c>
      <c r="G179" s="162">
        <f>IF(F179&gt;0,SUM(E179+F179),"")</f>
        <v>0.04</v>
      </c>
      <c r="H179" s="5"/>
      <c r="I179" s="209" t="s">
        <v>2671</v>
      </c>
      <c r="J179" s="209"/>
      <c r="K179" s="209"/>
      <c r="L179" s="209"/>
      <c r="M179" s="169"/>
      <c r="O179" s="8"/>
      <c r="Q179" s="19"/>
      <c r="R179" s="156" t="str">
        <f>IF(M179&gt;0,SUM(L179+M179),"")</f>
        <v/>
      </c>
      <c r="T179" s="19"/>
      <c r="U179" s="255" t="s">
        <v>1166</v>
      </c>
      <c r="V179" s="255"/>
      <c r="W179" s="255"/>
      <c r="X179" s="24">
        <v>0.02</v>
      </c>
      <c r="Y179" s="161"/>
      <c r="Z179" s="162" t="str">
        <f>IF(Y179&gt;0,SUM(E181+Y179),"")</f>
        <v/>
      </c>
      <c r="AA179" s="19"/>
      <c r="AB179" s="19"/>
    </row>
    <row r="180" spans="1:28" ht="23.25" hidden="1" x14ac:dyDescent="0.25">
      <c r="A180" s="9"/>
      <c r="B180" s="195"/>
      <c r="C180" s="195"/>
      <c r="D180" s="195"/>
      <c r="E180" s="166"/>
      <c r="H180" s="5"/>
      <c r="I180" s="195"/>
      <c r="J180" s="195"/>
      <c r="K180" s="195"/>
      <c r="L180" s="195"/>
      <c r="M180" s="5"/>
      <c r="O180" s="8"/>
      <c r="Q180" s="19"/>
      <c r="R180" s="156" t="str">
        <f>IF(S180&gt;0,SUM(L180+S180),"")</f>
        <v/>
      </c>
      <c r="S180" s="161"/>
      <c r="T180" s="19"/>
      <c r="U180" s="255" t="s">
        <v>1167</v>
      </c>
      <c r="V180" s="255"/>
      <c r="W180" s="255"/>
      <c r="X180" s="24">
        <v>0.03</v>
      </c>
      <c r="Y180" s="161"/>
      <c r="Z180" s="162" t="str">
        <f>IF(Y180&gt;0,SUM(E182+Y180),"")</f>
        <v/>
      </c>
      <c r="AA180" s="19"/>
      <c r="AB180" s="19"/>
    </row>
    <row r="181" spans="1:28" ht="23.25" hidden="1" x14ac:dyDescent="0.25">
      <c r="A181" s="9"/>
      <c r="B181" s="195"/>
      <c r="C181" s="195"/>
      <c r="D181" s="195"/>
      <c r="E181" s="166"/>
      <c r="H181" s="5"/>
      <c r="I181" s="195"/>
      <c r="J181" s="195"/>
      <c r="K181" s="195"/>
      <c r="L181" s="19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5"/>
      <c r="C182" s="195"/>
      <c r="D182" s="195"/>
      <c r="E182" s="166"/>
      <c r="H182" s="5"/>
      <c r="I182" s="195"/>
      <c r="J182" s="195"/>
      <c r="K182" s="195"/>
      <c r="L182" s="19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51672682.800000004</v>
      </c>
      <c r="F185" s="92"/>
      <c r="G185" s="93"/>
      <c r="H185" s="88"/>
      <c r="I185" s="90" t="s">
        <v>2627</v>
      </c>
      <c r="J185" s="163">
        <f>+SUM(M179:M183)</f>
        <v>0</v>
      </c>
      <c r="K185" s="254" t="s">
        <v>2628</v>
      </c>
      <c r="L185" s="254"/>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6"/>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13" t="s">
        <v>2636</v>
      </c>
      <c r="C192" s="213"/>
      <c r="E192" s="5" t="s">
        <v>20</v>
      </c>
      <c r="H192" s="26" t="s">
        <v>24</v>
      </c>
      <c r="J192" s="5" t="s">
        <v>2637</v>
      </c>
      <c r="K192" s="5"/>
      <c r="M192" s="5"/>
      <c r="N192" s="5"/>
      <c r="O192" s="8"/>
      <c r="Q192" s="151"/>
      <c r="R192" s="152"/>
      <c r="S192" s="152"/>
      <c r="T192" s="151"/>
    </row>
    <row r="193" spans="1:18" x14ac:dyDescent="0.25">
      <c r="A193" s="9"/>
      <c r="C193" s="123">
        <v>41964</v>
      </c>
      <c r="D193" s="5"/>
      <c r="E193" s="124">
        <v>3008</v>
      </c>
      <c r="F193" s="5"/>
      <c r="G193" s="5"/>
      <c r="H193" s="145" t="s">
        <v>2682</v>
      </c>
      <c r="J193" s="5"/>
      <c r="K193" s="125">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53" t="s">
        <v>2659</v>
      </c>
      <c r="C199" s="253"/>
      <c r="D199" s="253"/>
      <c r="E199" s="253"/>
      <c r="F199" s="253"/>
      <c r="G199" s="253"/>
      <c r="H199" s="253"/>
      <c r="I199" s="253"/>
      <c r="J199" s="253"/>
      <c r="K199" s="253"/>
      <c r="L199" s="253"/>
      <c r="M199" s="253"/>
      <c r="N199" s="253"/>
      <c r="O199" s="8"/>
    </row>
    <row r="200" spans="1:18" x14ac:dyDescent="0.25">
      <c r="A200" s="9"/>
      <c r="B200" s="210"/>
      <c r="C200" s="210"/>
      <c r="D200" s="210"/>
      <c r="E200" s="210"/>
      <c r="F200" s="210"/>
      <c r="G200" s="210"/>
      <c r="H200" s="210"/>
      <c r="I200" s="210"/>
      <c r="J200" s="210"/>
      <c r="K200" s="210"/>
      <c r="L200" s="210"/>
      <c r="M200" s="210"/>
      <c r="N200" s="210"/>
      <c r="O200" s="8"/>
    </row>
    <row r="201" spans="1:18" x14ac:dyDescent="0.25">
      <c r="A201" s="9"/>
      <c r="B201" s="211" t="s">
        <v>2648</v>
      </c>
      <c r="C201" s="212"/>
      <c r="D201" s="212"/>
      <c r="E201" s="212"/>
      <c r="F201" s="212"/>
      <c r="G201" s="212"/>
      <c r="H201" s="212"/>
      <c r="I201" s="212"/>
      <c r="J201" s="212"/>
      <c r="K201" s="212"/>
      <c r="L201" s="212"/>
      <c r="M201" s="212"/>
      <c r="N201" s="21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2683</v>
      </c>
      <c r="J211" s="27" t="s">
        <v>2622</v>
      </c>
      <c r="K211" s="124" t="s">
        <v>2684</v>
      </c>
      <c r="L211" s="21"/>
      <c r="M211" s="21"/>
      <c r="N211" s="21"/>
      <c r="O211" s="8"/>
    </row>
    <row r="212" spans="1:15" x14ac:dyDescent="0.25">
      <c r="A212" s="9"/>
      <c r="B212" s="27" t="s">
        <v>2619</v>
      </c>
      <c r="C212" s="124" t="s">
        <v>2682</v>
      </c>
      <c r="D212" s="21"/>
      <c r="G212" s="27" t="s">
        <v>2621</v>
      </c>
      <c r="H212" s="174">
        <v>958450422</v>
      </c>
      <c r="J212" s="27" t="s">
        <v>2623</v>
      </c>
      <c r="K212" s="124"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2020-12-28T23:17:52Z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