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MANIFESTACIONES DE INTERES\14\"/>
    </mc:Choice>
  </mc:AlternateContent>
  <xr:revisionPtr revIDLastSave="0" documentId="13_ncr:1_{964E98C1-902A-4FA0-BABC-CFE514CEC96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<sst xmlns="http://schemas.openxmlformats.org/spreadsheetml/2006/main" count="3075" uniqueCount="2696">
  <si>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</si>
  <si>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</si>
  <si>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</si>
  <si>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</si>
  <si>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</si>
  <si>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</si>
  <si>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</si>
  <si>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</si>
  <si>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</si>
  <si>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</si>
  <si>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</si>
  <si>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</si>
  <si>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</si>
  <si>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</si>
  <si>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</si>
  <si>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</si>
  <si>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</si>
  <si>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</si>
  <si>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</si>
  <si>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</si>
  <si>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</si>
  <si>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</si>
  <si>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</si>
  <si>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</si>
  <si>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</si>
  <si>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</si>
  <si>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</si>
  <si>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</si>
  <si>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</si>
  <si>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</si>
  <si>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</si>
  <si>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</si>
  <si>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</si>
  <si>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</si>
  <si>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</si>
  <si>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</si>
  <si>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</si>
  <si>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</si>
  <si>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</si>
  <si>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</si>
  <si>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</si>
  <si>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</si>
  <si>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</si>
  <si>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</si>
  <si>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</si>
  <si>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</si>
  <si>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</si>
  <si>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</si>
  <si>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</si>
  <si>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</si>
  <si>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</si>
  <si>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</si>
  <si>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</si>
  <si>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</si>
  <si>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</si>
  <si>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</si>
  <si>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</si>
  <si>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</si>
  <si>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</si>
  <si>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</si>
  <si>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</si>
  <si>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</si>
  <si>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</si>
  <si>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</si>
  <si>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</si>
  <si>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</si>
  <si>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</si>
  <si>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</si>
  <si>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</si>
  <si>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</si>
  <si>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</si>
  <si>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</si>
  <si>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</si>
  <si>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</si>
  <si>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</si>
  <si>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</si>
  <si>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</si>
  <si>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</si>
  <si>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</si>
  <si>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</si>
  <si>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</si>
  <si>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</si>
  <si>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</si>
  <si>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</si>
  <si>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</si>
  <si>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</si>
  <si>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</si>
  <si>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</si>
  <si>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</si>
  <si>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</si>
  <si>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</si>
  <si>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</si>
  <si>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</si>
  <si>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</si>
  <si>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</si>
  <si>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</si>
  <si>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</si>
  <si>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</si>
  <si>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</si>
  <si>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</si>
  <si>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</si>
  <si>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</si>
  <si>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</si>
  <si>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</si>
  <si>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</si>
  <si>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</si>
  <si>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</si>
  <si>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</si>
  <si>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</si>
  <si>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</si>
  <si>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</si>
  <si>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</si>
  <si>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</si>
  <si>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</si>
  <si>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</si>
  <si>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</si>
  <si>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</si>
  <si>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</si>
  <si>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</si>
  <si>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</si>
  <si>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</si>
  <si>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</si>
  <si>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</si>
  <si>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</si>
  <si>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</si>
  <si>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</si>
  <si>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</si>
  <si>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</si>
  <si>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</si>
  <si>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</si>
  <si>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</si>
  <si>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</si>
  <si>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</si>
  <si>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</si>
  <si>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</si>
  <si>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</si>
  <si>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</si>
  <si>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</si>
  <si>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</si>
  <si>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</si>
  <si>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</si>
  <si>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</si>
  <si>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</si>
  <si>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</si>
  <si>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</si>
  <si>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</si>
  <si>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</si>
  <si>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</si>
  <si>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</si>
  <si>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</si>
  <si>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</si>
  <si>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</si>
  <si>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</si>
  <si>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</si>
  <si>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</si>
  <si>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</si>
  <si>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</si>
  <si>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</si>
  <si>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</si>
  <si>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</si>
  <si>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</si>
  <si>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</si>
  <si>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</si>
  <si>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</si>
  <si>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</si>
  <si>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</si>
  <si>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</si>
  <si>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</si>
  <si>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</si>
  <si>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</si>
  <si>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</si>
  <si>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</si>
  <si>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</si>
  <si>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</si>
  <si>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</si>
  <si>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</si>
  <si>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</si>
  <si>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</si>
  <si>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</si>
  <si>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</si>
  <si>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</si>
  <si>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</si>
  <si>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</si>
  <si>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</si>
  <si>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</si>
  <si>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</si>
  <si>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</si>
  <si>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</si>
  <si>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</si>
  <si>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</si>
  <si>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</si>
  <si>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</si>
  <si>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</si>
  <si>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</si>
  <si>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</si>
  <si>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</si>
  <si>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</si>
  <si>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</si>
  <si>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</si>
  <si>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</si>
  <si>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</si>
  <si>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</si>
  <si>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</si>
  <si>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</si>
  <si>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</si>
  <si>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</si>
  <si>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</si>
  <si>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</si>
  <si>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</si>
  <si>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</si>
  <si>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</si>
  <si>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</si>
  <si>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</si>
  <si>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</si>
  <si>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</si>
  <si>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</si>
  <si>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</si>
  <si>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</si>
  <si>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</si>
  <si>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</si>
  <si>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</si>
  <si>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</si>
  <si>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</si>
  <si>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</si>
  <si>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</si>
  <si>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</si>
  <si>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</si>
  <si>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</si>
  <si>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</si>
  <si>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</si>
  <si>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</si>
  <si>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</si>
  <si>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</si>
  <si>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</si>
  <si>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</si>
  <si>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</si>
  <si>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</si>
  <si>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</si>
  <si>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</si>
  <si>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</si>
  <si>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</si>
  <si>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</si>
  <si>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</si>
  <si>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</si>
  <si>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</si>
  <si>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</si>
  <si>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</si>
  <si>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</si>
  <si>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</si>
  <si>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</si>
  <si>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</si>
  <si>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</si>
  <si>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</si>
  <si>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</si>
  <si>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</si>
  <si>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</si>
  <si>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</si>
  <si>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</si>
  <si>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</si>
  <si>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</si>
  <si>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</si>
  <si>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</si>
  <si>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</si>
  <si>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</si>
  <si>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</si>
  <si>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</si>
  <si>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</si>
  <si>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</si>
  <si>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</si>
  <si>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</si>
  <si>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</si>
  <si>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</si>
  <si>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</si>
  <si>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</si>
  <si>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</si>
  <si>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</si>
  <si>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</si>
  <si>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</si>
  <si>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</si>
  <si>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</si>
  <si>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</si>
  <si>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</si>
  <si>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</si>
  <si>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</si>
  <si>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</si>
  <si>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</si>
  <si>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</si>
  <si>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</si>
  <si>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</si>
  <si>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</si>
  <si>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</si>
  <si>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</si>
  <si>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</si>
  <si>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</si>
  <si>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</si>
  <si>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</si>
  <si>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</si>
  <si>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</si>
  <si>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</si>
  <si>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</si>
  <si>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</si>
  <si>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</si>
  <si>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</si>
  <si>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</si>
  <si>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</si>
  <si>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</si>
  <si>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</si>
  <si>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</si>
  <si>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</si>
  <si>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</si>
  <si>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</si>
  <si>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</si>
  <si>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</si>
  <si>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</si>
  <si>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</si>
  <si>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</si>
  <si>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</si>
  <si>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</si>
  <si>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</si>
  <si>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</si>
  <si>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</si>
  <si>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</si>
  <si>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</si>
  <si>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</si>
  <si>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</si>
  <si>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</si>
  <si>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</si>
  <si>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</si>
  <si>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</si>
  <si>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</si>
  <si>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</si>
  <si>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</si>
  <si>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</si>
  <si>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</si>
  <si>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</si>
  <si>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</si>
  <si>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</si>
  <si>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</si>
  <si>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</si>
  <si>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</si>
  <si>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</si>
  <si>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</si>
  <si>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</si>
  <si>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</si>
  <si>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</si>
  <si>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</si>
  <si>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</si>
  <si>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</si>
  <si>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</si>
  <si>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</si>
  <si>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</si>
  <si>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</si>
  <si>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</si>
  <si>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</si>
  <si>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</si>
  <si>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</si>
  <si>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</si>
  <si>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</si>
  <si>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</si>
  <si>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</si>
  <si>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</si>
  <si>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</si>
  <si>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</si>
  <si>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</si>
  <si>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</si>
  <si>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</si>
  <si>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</si>
  <si>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</si>
  <si>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</si>
  <si>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</si>
  <si>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</si>
  <si>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</si>
  <si>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</si>
  <si>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</si>
  <si>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</si>
  <si>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</si>
  <si>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</si>
  <si>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</si>
  <si>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</si>
  <si>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</si>
  <si>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</si>
  <si>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</si>
  <si>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</si>
  <si>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</si>
  <si>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</si>
  <si>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</si>
  <si>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</si>
  <si>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</si>
  <si>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</si>
  <si>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</si>
  <si>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</si>
  <si>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</si>
  <si>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</si>
  <si>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</si>
  <si>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</si>
  <si>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</si>
  <si>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</si>
  <si>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</si>
  <si>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</si>
  <si>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</si>
  <si>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</si>
  <si>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</si>
  <si>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</si>
  <si>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</si>
  <si>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</si>
  <si>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</si>
  <si>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</si>
  <si>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</si>
  <si>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</si>
  <si>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</si>
  <si>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</si>
  <si>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</si>
  <si>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</si>
  <si>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</si>
  <si>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</si>
  <si>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</si>
  <si>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</si>
  <si>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</si>
  <si>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</si>
  <si>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</si>
  <si>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</si>
  <si>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</si>
  <si>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</si>
  <si>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</si>
  <si>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</si>
  <si>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</si>
  <si>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</si>
  <si>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</si>
  <si>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</si>
  <si>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</si>
  <si>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</si>
  <si>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</si>
  <si>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</si>
  <si>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</si>
  <si>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</si>
  <si>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</si>
  <si>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</si>
  <si>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</si>
  <si>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</si>
  <si>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</si>
  <si>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</si>
  <si>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</si>
  <si>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</si>
  <si>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</si>
  <si>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</si>
  <si>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</si>
  <si>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</si>
  <si>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</si>
  <si>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</si>
  <si>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</si>
  <si>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</si>
  <si>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</si>
  <si>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</si>
  <si>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</si>
  <si>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</si>
  <si>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</si>
  <si>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</si>
  <si>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</si>
  <si>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</si>
  <si>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</si>
  <si>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</si>
  <si>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</si>
  <si>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</si>
  <si>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</si>
  <si>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</si>
  <si>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</si>
  <si>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</si>
  <si>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</si>
  <si>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</si>
  <si>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</si>
  <si>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</si>
  <si>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</si>
  <si>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</si>
  <si>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</si>
  <si>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</si>
  <si>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</si>
  <si>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</si>
  <si>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</si>
  <si>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</si>
  <si>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</si>
  <si>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</si>
  <si>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</si>
  <si>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</si>
  <si>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</si>
  <si>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</si>
  <si>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</si>
  <si>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</si>
  <si>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</si>
  <si>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</si>
  <si>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</si>
  <si>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</si>
  <si>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</si>
  <si>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</si>
  <si>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</si>
  <si>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</si>
  <si>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</si>
  <si>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</si>
  <si>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</si>
  <si>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</si>
  <si>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</si>
  <si>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</si>
  <si>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</si>
  <si>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</si>
  <si>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</si>
  <si>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</si>
  <si>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</si>
  <si>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</si>
  <si>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</si>
  <si>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</si>
  <si>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</si>
  <si>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</si>
  <si>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</si>
  <si>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</si>
  <si>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</si>
  <si>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</si>
  <si>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</si>
  <si>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</si>
  <si>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</si>
  <si>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</si>
  <si>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</si>
  <si>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</si>
  <si>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</si>
  <si>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</si>
  <si>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</si>
  <si>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</si>
  <si>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</si>
  <si>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</si>
  <si>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</si>
  <si>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</si>
  <si>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</si>
  <si>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</si>
  <si>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</si>
  <si>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</si>
  <si>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</si>
  <si>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</si>
  <si>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</si>
  <si>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</si>
  <si>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</si>
  <si>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</si>
  <si>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</si>
  <si>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</si>
  <si>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</si>
  <si>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</si>
  <si>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</si>
  <si>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</si>
  <si>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</si>
  <si>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</si>
  <si>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</si>
  <si>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</si>
  <si>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</si>
  <si>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</si>
  <si>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</si>
  <si>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</si>
  <si>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</si>
  <si>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</si>
  <si>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</si>
  <si>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</si>
  <si>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</si>
  <si>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</si>
  <si>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</si>
  <si>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</si>
  <si>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</si>
  <si>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</si>
  <si>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</si>
  <si>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</si>
  <si>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</si>
  <si>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</si>
  <si>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</si>
  <si>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</si>
  <si>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</si>
  <si>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</si>
  <si>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</si>
  <si>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</si>
  <si>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</si>
  <si>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</si>
  <si>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</si>
  <si>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</si>
  <si>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</si>
  <si>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</si>
  <si>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</si>
  <si>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</si>
  <si>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</si>
  <si>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</si>
  <si>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</si>
  <si>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</si>
  <si>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</si>
  <si>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</si>
  <si>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</si>
  <si>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</si>
  <si>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</si>
  <si>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</si>
  <si>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</si>
  <si>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</si>
  <si>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</si>
  <si>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</si>
  <si>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</si>
  <si>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</si>
  <si>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</si>
  <si>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</si>
  <si>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</si>
  <si>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</si>
  <si>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</si>
  <si>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</si>
  <si>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</si>
  <si>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</si>
  <si>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</si>
  <si>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</si>
  <si>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</si>
  <si>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</si>
  <si>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</si>
  <si>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</si>
  <si>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</si>
  <si>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</si>
  <si>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</si>
  <si>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</si>
  <si>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</si>
  <si>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</si>
  <si>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</si>
  <si>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</si>
  <si>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</si>
  <si>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</si>
  <si>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</si>
  <si>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</si>
  <si>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</si>
  <si>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</si>
  <si>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</si>
  <si>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</si>
  <si>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</si>
  <si>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</si>
  <si>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</si>
  <si>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</si>
  <si>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</si>
  <si>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</si>
  <si>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</si>
  <si>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</si>
  <si>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</si>
  <si>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</si>
  <si>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</si>
  <si>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</si>
  <si>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</si>
  <si>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</si>
  <si>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</si>
  <si>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</si>
  <si>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</si>
  <si>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</si>
  <si>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</si>
  <si>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</si>
  <si>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</si>
  <si>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</si>
  <si>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</si>
  <si>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</si>
  <si>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</si>
  <si>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</si>
  <si>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</si>
  <si>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</si>
  <si>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</si>
  <si>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</si>
  <si>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</si>
  <si>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</si>
  <si>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</si>
  <si>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</si>
  <si>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</si>
  <si>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</si>
  <si>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</si>
  <si>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</si>
  <si>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</si>
  <si>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</si>
  <si>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</si>
  <si>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</si>
  <si>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</si>
  <si>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</si>
  <si>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</si>
  <si>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</si>
  <si>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</si>
  <si>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</si>
  <si>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</si>
  <si>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</si>
  <si>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</si>
  <si>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</si>
  <si>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</si>
  <si>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</si>
  <si>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</si>
  <si>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</si>
  <si>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</si>
  <si>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</si>
  <si>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</si>
  <si>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</si>
  <si>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</si>
  <si>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</si>
  <si>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</si>
  <si>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</si>
  <si>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</si>
  <si>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</si>
  <si>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</si>
  <si>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</si>
  <si>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</si>
  <si>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</si>
  <si>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</si>
  <si>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</si>
  <si>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</si>
  <si>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</si>
  <si>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</si>
  <si>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</si>
  <si>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</si>
  <si>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</si>
  <si>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</si>
  <si>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</si>
  <si>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</si>
  <si>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</si>
  <si>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</si>
  <si>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</si>
  <si>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</si>
  <si>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</si>
  <si>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</si>
  <si>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</si>
  <si>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</si>
  <si>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</si>
  <si>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</si>
  <si>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</si>
  <si>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</si>
  <si>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</si>
  <si>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</si>
  <si>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</si>
  <si>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</si>
  <si>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</si>
  <si>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</si>
  <si>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</si>
  <si>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</si>
  <si>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</si>
  <si>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</si>
  <si>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</si>
  <si>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</si>
  <si>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</si>
  <si>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</si>
  <si>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</si>
  <si>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</si>
  <si>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</si>
  <si>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</si>
  <si>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</si>
  <si>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</si>
  <si>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</si>
  <si>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</si>
  <si>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</si>
  <si>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</si>
  <si>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</si>
  <si>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</si>
  <si>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</si>
  <si>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</si>
  <si>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</si>
  <si>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</si>
  <si>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</si>
  <si>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</si>
  <si>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</si>
  <si>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</si>
  <si>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</si>
  <si>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</si>
  <si>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</si>
  <si>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</si>
  <si>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</si>
  <si>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</si>
  <si>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</si>
  <si>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</si>
  <si>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</si>
  <si>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</si>
  <si>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</si>
  <si>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</si>
  <si>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</si>
  <si>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</si>
  <si>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</si>
  <si>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</si>
  <si>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</si>
  <si>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</si>
  <si>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</si>
  <si>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</si>
  <si>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</si>
  <si>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</si>
  <si>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</si>
  <si>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</si>
  <si>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</si>
  <si>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</si>
  <si>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</si>
  <si>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</si>
  <si>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</si>
  <si>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</si>
  <si>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</si>
  <si>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</si>
  <si>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</si>
  <si>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</si>
  <si>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</si>
  <si>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</si>
  <si>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</si>
  <si>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</si>
  <si>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</si>
  <si>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</si>
  <si>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</si>
  <si>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</si>
  <si>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</si>
  <si>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</si>
  <si>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</si>
  <si>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</si>
  <si>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</si>
  <si>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</si>
  <si>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</si>
  <si>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</si>
  <si>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</si>
  <si>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</si>
  <si>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</si>
  <si>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</si>
  <si>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</si>
  <si>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</si>
  <si>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</si>
  <si>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</si>
  <si>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</si>
  <si>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</si>
  <si>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</si>
  <si>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</si>
  <si>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</si>
  <si>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</si>
  <si>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</si>
  <si>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</si>
  <si>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</si>
  <si>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</si>
  <si>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</si>
  <si>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</si>
  <si>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</si>
  <si>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</si>
  <si>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</si>
  <si>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</si>
  <si>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</si>
  <si>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</si>
  <si>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</si>
  <si>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</si>
  <si>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</si>
  <si>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</si>
  <si>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</si>
  <si>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</si>
  <si>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</si>
  <si>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</si>
  <si>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</si>
  <si>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</si>
  <si>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</si>
  <si>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</si>
  <si>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</si>
  <si>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</si>
  <si>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</si>
  <si>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</si>
  <si>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</si>
  <si>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</si>
  <si>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</si>
  <si>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</si>
  <si>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</si>
  <si>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</si>
  <si>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</si>
  <si>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</si>
  <si>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</si>
  <si>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</si>
  <si>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</si>
  <si>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</si>
  <si>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</si>
  <si>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</si>
  <si>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</si>
  <si>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</si>
  <si>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</si>
  <si>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</si>
  <si>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</si>
  <si>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</si>
  <si>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</si>
  <si>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</si>
  <si>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</si>
  <si>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</si>
  <si>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</si>
  <si>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</si>
  <si>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</si>
  <si>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</si>
  <si>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</si>
  <si>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</si>
  <si>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</si>
  <si>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</si>
  <si>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</si>
  <si>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</si>
  <si>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</si>
  <si>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</si>
  <si>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</si>
  <si>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</si>
  <si>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</si>
  <si>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</si>
  <si>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</si>
  <si>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</si>
  <si>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</si>
  <si>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</si>
  <si>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</si>
  <si>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</si>
  <si>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</si>
  <si>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</si>
  <si>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</si>
  <si>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</si>
  <si>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</si>
  <si>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</si>
  <si>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</si>
  <si>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</si>
  <si>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</si>
  <si>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</si>
  <si>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</si>
  <si>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</si>
  <si>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</si>
  <si>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</si>
  <si>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</si>
  <si>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</si>
  <si>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</si>
  <si>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</si>
  <si>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</si>
  <si>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</si>
  <si>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</si>
  <si>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</si>
  <si>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</si>
  <si>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</si>
  <si>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</si>
  <si>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</si>
  <si>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</si>
  <si>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</si>
  <si>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</si>
  <si>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</si>
  <si>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</si>
  <si>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</si>
  <si>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</si>
  <si>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</si>
  <si>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</si>
  <si>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</si>
  <si>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</si>
  <si>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</si>
  <si>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</si>
  <si>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</si>
  <si>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</si>
  <si>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</si>
  <si>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</si>
  <si>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</si>
  <si>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</si>
  <si>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</si>
  <si>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</si>
  <si>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</si>
  <si>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</si>
  <si>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</si>
  <si>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</si>
  <si>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</si>
  <si>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</si>
  <si>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</si>
  <si>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</si>
  <si>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</si>
  <si>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</si>
  <si>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</si>
  <si>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</si>
  <si>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</si>
  <si>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</si>
  <si>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</si>
  <si>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</si>
  <si>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</si>
  <si>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</si>
  <si>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</si>
  <si>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</si>
  <si>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</si>
  <si>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</si>
  <si>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</si>
  <si>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</si>
  <si>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</si>
  <si>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</si>
  <si>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</si>
  <si>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</si>
  <si>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</si>
  <si>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</si>
  <si>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</si>
  <si>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</si>
  <si>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</si>
  <si>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</si>
  <si>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</si>
  <si>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</si>
  <si>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</si>
  <si>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</si>
  <si>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</si>
  <si>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</si>
  <si>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</si>
  <si>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</si>
  <si>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</si>
  <si>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</si>
  <si>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</si>
  <si>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</si>
  <si>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</si>
  <si>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</si>
  <si>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</si>
  <si>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</si>
  <si>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</si>
  <si>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</si>
  <si>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</si>
  <si>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</si>
  <si>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</si>
  <si>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</si>
  <si>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</si>
  <si>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</si>
  <si>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</si>
  <si>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</si>
  <si>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</si>
  <si>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</si>
  <si>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</si>
  <si>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</si>
  <si>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</si>
  <si>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</si>
  <si>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</si>
  <si>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</si>
  <si>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</si>
  <si>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</si>
  <si>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</si>
  <si>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</si>
  <si>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</si>
  <si>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</si>
  <si>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</si>
  <si>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</si>
  <si>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</si>
  <si>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</si>
  <si>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</si>
  <si>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</si>
  <si>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</si>
  <si>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</si>
  <si>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</si>
  <si>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</si>
  <si>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</si>
  <si>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</si>
  <si>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</si>
  <si>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</si>
  <si>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</si>
  <si>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</si>
  <si>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</si>
  <si>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</si>
  <si>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</si>
  <si>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</si>
  <si>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</si>
  <si>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</si>
  <si>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</si>
  <si>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</si>
  <si>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</si>
  <si>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</si>
  <si>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</si>
  <si>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</si>
  <si>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</si>
  <si>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</si>
  <si>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</si>
  <si>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</si>
  <si>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</si>
  <si>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</si>
  <si>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</si>
  <si>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</si>
  <si>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</si>
  <si>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</si>
  <si>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</si>
  <si>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</si>
  <si>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</si>
  <si>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</si>
  <si>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</si>
  <si>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</si>
  <si>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</si>
  <si>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</si>
  <si>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</si>
  <si>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</si>
  <si>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</si>
  <si>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</si>
  <si>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</si>
  <si>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</si>
  <si>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</si>
  <si>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</si>
  <si>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</si>
  <si>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</si>
  <si>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</si>
  <si>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</si>
  <si>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</si>
  <si>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</si>
  <si>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</si>
  <si>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</si>
  <si>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</si>
  <si>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</si>
  <si>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</si>
  <si>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</si>
  <si>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</si>
  <si>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</si>
  <si>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</si>
  <si>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</si>
  <si>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</si>
  <si>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</si>
  <si>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</si>
  <si>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</si>
  <si>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</si>
  <si>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</si>
  <si>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</si>
  <si>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</si>
  <si>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</si>
  <si>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</si>
  <si>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</si>
  <si>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</si>
  <si>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</si>
  <si>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</si>
  <si>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</si>
  <si>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</si>
  <si>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</si>
  <si>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</si>
  <si>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</si>
  <si>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</si>
  <si>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</si>
  <si>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</si>
  <si>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</si>
  <si>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</si>
  <si>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</si>
  <si>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</si>
  <si>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</si>
  <si>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</si>
  <si>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</si>
  <si>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</si>
  <si>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</si>
  <si>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</si>
  <si>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</si>
  <si>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</si>
  <si>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</si>
  <si>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</si>
  <si>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</si>
  <si>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</si>
  <si>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</si>
  <si>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</si>
  <si>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</si>
  <si>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</si>
  <si>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</si>
  <si>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</si>
  <si>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</si>
  <si>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</si>
  <si>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</si>
  <si>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</si>
  <si>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</si>
  <si>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</si>
  <si>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</si>
  <si>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</si>
  <si>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</si>
  <si>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</si>
  <si>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</si>
  <si>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</si>
  <si>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</si>
  <si>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</si>
  <si>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</si>
  <si>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</si>
  <si>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</si>
  <si>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</si>
  <si>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</si>
  <si>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</si>
  <si>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</si>
  <si>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</si>
  <si>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</si>
  <si>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</si>
  <si>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</si>
  <si>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</si>
  <si>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</si>
  <si>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</si>
  <si>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</si>
  <si>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</si>
  <si>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</si>
  <si>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</si>
  <si>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</si>
  <si>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</si>
  <si>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</si>
  <si>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</si>
  <si>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</si>
  <si>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</si>
  <si>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</si>
  <si>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</si>
  <si>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</si>
  <si>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</si>
  <si>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</si>
  <si>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</si>
  <si>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</si>
  <si>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</si>
  <si>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</si>
  <si>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</si>
  <si>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</si>
  <si>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</si>
  <si>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</si>
  <si>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</si>
  <si>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</si>
  <si>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</si>
  <si>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</si>
  <si>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</si>
  <si>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</si>
  <si>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</si>
  <si>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</si>
  <si>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</si>
  <si>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</si>
  <si>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</si>
  <si>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</si>
  <si>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</si>
  <si>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</si>
  <si>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</si>
  <si>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</si>
  <si>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</si>
  <si>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</si>
  <si>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</si>
  <si>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</si>
  <si>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</si>
  <si>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</si>
  <si>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</si>
  <si>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</si>
  <si>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</si>
  <si>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</si>
  <si>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</si>
  <si>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</si>
  <si>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</si>
  <si>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</si>
  <si>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</si>
  <si>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</si>
  <si>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</si>
  <si>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</si>
  <si>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</si>
  <si>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</si>
  <si>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</si>
  <si>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</si>
  <si>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</si>
  <si>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</si>
  <si>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</si>
  <si>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</si>
  <si>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</si>
  <si>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</si>
  <si>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</si>
  <si>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</si>
  <si>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</si>
  <si>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</si>
  <si>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</si>
  <si>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</si>
  <si>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</si>
  <si>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</si>
  <si>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</si>
  <si>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</si>
  <si>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</si>
  <si>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</si>
  <si>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</si>
  <si>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</si>
  <si>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</si>
  <si>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</si>
  <si>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</si>
  <si>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</si>
  <si>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</si>
  <si>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</si>
  <si>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</si>
  <si>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</si>
  <si>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</si>
  <si>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</si>
  <si>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</si>
  <si>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</si>
  <si>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</si>
  <si>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</si>
  <si>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</si>
  <si>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</si>
  <si>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</si>
  <si>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</si>
  <si>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</si>
  <si>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</si>
  <si>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</si>
  <si>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</si>
  <si>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</si>
  <si>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</si>
  <si>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</si>
  <si>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</si>
  <si>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</si>
  <si>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</si>
  <si>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</si>
  <si>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</si>
  <si>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</si>
  <si>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</si>
  <si>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</si>
  <si>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</si>
  <si>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</si>
  <si>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</si>
  <si>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</si>
  <si>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</si>
  <si>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</si>
  <si>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</si>
  <si>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</si>
  <si>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</si>
  <si>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</si>
  <si>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</si>
  <si>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</si>
  <si>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</si>
  <si>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</si>
  <si>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</si>
  <si>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</si>
  <si>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</si>
  <si>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</si>
  <si>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</si>
  <si>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</si>
  <si>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</si>
  <si>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</si>
  <si>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</si>
  <si>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</si>
  <si>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</si>
  <si>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</si>
  <si>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</si>
  <si>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</si>
  <si>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</si>
  <si>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</si>
  <si>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</si>
  <si>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</si>
  <si>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</si>
  <si>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</si>
  <si>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</si>
  <si>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</si>
  <si>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</si>
  <si>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</si>
  <si>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</si>
  <si>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</si>
  <si>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</si>
  <si>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</si>
  <si>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</si>
  <si>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</si>
  <si>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</si>
  <si>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</si>
  <si>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</si>
  <si>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</si>
  <si>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</si>
  <si>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</si>
  <si>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</si>
  <si>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</si>
  <si>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</si>
  <si>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</si>
  <si>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</si>
  <si>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</si>
  <si>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</si>
  <si>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</si>
  <si>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</si>
  <si>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</si>
  <si>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</si>
  <si>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</si>
  <si>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</si>
  <si>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</si>
  <si>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</si>
  <si>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</si>
  <si>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</si>
  <si>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</si>
  <si>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</si>
  <si>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</si>
  <si>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</si>
  <si>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</si>
  <si>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</si>
  <si>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</si>
  <si>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</si>
  <si>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</si>
  <si>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</si>
  <si>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</si>
  <si>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</si>
  <si>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</si>
  <si>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</si>
  <si>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</si>
  <si>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</si>
  <si>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</si>
  <si>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</si>
  <si>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</si>
  <si>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</si>
  <si>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</si>
  <si>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</si>
  <si>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</si>
  <si>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</si>
  <si>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</si>
  <si>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</si>
  <si>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</si>
  <si>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</si>
  <si>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</si>
  <si>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</si>
  <si>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</si>
  <si>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</si>
  <si>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</si>
  <si>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</si>
  <si>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</si>
  <si>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</si>
  <si>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</si>
  <si>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</si>
  <si>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</si>
  <si>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</si>
  <si>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</si>
  <si>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</si>
  <si>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</si>
  <si>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</si>
  <si>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</si>
  <si>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</si>
  <si>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</si>
  <si>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</si>
  <si>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</si>
  <si>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</si>
  <si>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</si>
  <si>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</si>
  <si>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</si>
  <si>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</si>
  <si>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</si>
  <si>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</si>
  <si>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</si>
  <si>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</si>
  <si>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</si>
  <si>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</si>
  <si>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</si>
  <si>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</si>
  <si>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</si>
  <si>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</si>
  <si>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</si>
  <si>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</si>
  <si>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</si>
  <si>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</si>
  <si>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</si>
  <si>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</si>
  <si>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</si>
  <si>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</si>
  <si>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</si>
  <si>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</si>
  <si>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</si>
  <si>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</si>
  <si>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</si>
  <si>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</si>
  <si>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</si>
  <si>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</si>
  <si>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</si>
  <si>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</si>
  <si>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</si>
  <si>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</si>
  <si>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</si>
  <si>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</si>
  <si>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</si>
  <si>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</si>
  <si>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</si>
  <si>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</si>
  <si>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</si>
  <si>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</si>
  <si>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</si>
  <si>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</si>
  <si>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</si>
  <si>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</si>
  <si>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</si>
  <si>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</si>
  <si>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</si>
  <si>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</si>
  <si>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</si>
  <si>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</si>
  <si>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</si>
  <si>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</si>
  <si>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</si>
  <si>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</si>
  <si>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</si>
  <si>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</si>
  <si>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</si>
  <si>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</si>
  <si>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</si>
  <si>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</si>
  <si>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</si>
  <si>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</si>
  <si>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</si>
  <si>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</si>
  <si>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</si>
  <si>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</si>
  <si>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</si>
  <si>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</si>
  <si>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</si>
  <si>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</si>
  <si>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</si>
  <si>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</si>
  <si>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</si>
  <si>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</si>
  <si>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</si>
  <si>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</si>
  <si>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</si>
  <si>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</si>
  <si>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</si>
  <si>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</si>
  <si>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</si>
  <si>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</si>
  <si>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</si>
  <si>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</si>
  <si>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</si>
  <si>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</si>
  <si>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</si>
  <si>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</si>
  <si>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</si>
  <si>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</si>
  <si>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</si>
  <si>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</si>
  <si>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</si>
  <si>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</si>
  <si>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</si>
  <si>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</si>
  <si>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</si>
  <si>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</si>
  <si>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</si>
  <si>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</si>
  <si>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</si>
  <si>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</si>
  <si>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</si>
  <si>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</si>
  <si>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</si>
  <si>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</si>
  <si>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</si>
  <si>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</si>
  <si>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</si>
  <si>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</si>
  <si>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</si>
  <si>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</si>
  <si>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</si>
  <si>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</si>
  <si>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</si>
  <si>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</si>
  <si>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</si>
  <si>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</si>
  <si>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</si>
  <si>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</si>
  <si>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</si>
  <si>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</si>
  <si>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</si>
  <si>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</si>
  <si>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</si>
  <si>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</si>
  <si>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</si>
  <si>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</si>
  <si>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</si>
  <si>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</si>
  <si>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</si>
  <si>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</si>
  <si>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</si>
  <si>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</si>
  <si>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</si>
  <si>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</si>
  <si>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</si>
  <si>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</si>
  <si>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</si>
  <si>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</si>
  <si>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</si>
  <si>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</si>
  <si>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</si>
  <si>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</si>
  <si>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</si>
  <si>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</si>
  <si>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</si>
  <si>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</si>
  <si>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</si>
  <si>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</si>
  <si>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</si>
  <si>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</si>
  <si>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</si>
  <si>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</si>
  <si>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</si>
  <si>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</si>
  <si>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</si>
  <si>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</si>
  <si>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</si>
  <si>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</si>
  <si>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</si>
  <si>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</si>
  <si>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</si>
  <si>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</si>
  <si>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</si>
  <si>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</si>
  <si>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</si>
  <si>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</si>
  <si>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</si>
  <si>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</si>
  <si>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</si>
  <si>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</si>
  <si>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</si>
  <si>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</si>
  <si>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</si>
  <si>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</si>
  <si>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</si>
  <si>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</si>
  <si>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</si>
  <si>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</si>
  <si>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</si>
  <si>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</si>
  <si>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</si>
  <si>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</si>
  <si>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</si>
  <si>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</si>
  <si>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</si>
  <si>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</si>
  <si>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</si>
  <si>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</si>
  <si>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</si>
  <si>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</si>
  <si>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</si>
  <si>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</si>
  <si>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</si>
  <si>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</si>
  <si>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</si>
  <si>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</si>
  <si>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</si>
  <si>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</si>
  <si>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</si>
  <si>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</si>
  <si>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</si>
  <si>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</si>
  <si>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</si>
  <si>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</si>
  <si>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</si>
  <si>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</si>
  <si>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</si>
  <si>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</si>
  <si>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</si>
  <si>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</si>
  <si>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</si>
  <si>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</si>
  <si>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</si>
  <si>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</si>
  <si>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</si>
  <si>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</si>
  <si>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</si>
  <si>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</si>
  <si>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</si>
  <si>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</si>
  <si>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</si>
  <si>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</si>
  <si>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</si>
  <si>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</si>
  <si>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</si>
  <si>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</si>
  <si>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</si>
  <si>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</si>
  <si>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</si>
  <si>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</si>
  <si>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</si>
  <si>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</si>
  <si>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</si>
  <si>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</si>
  <si>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</si>
  <si>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</si>
  <si>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</si>
  <si>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</si>
  <si>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</si>
  <si>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</si>
  <si>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</si>
  <si>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</si>
  <si>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</si>
  <si>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</si>
  <si>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</si>
  <si>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</si>
  <si>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</si>
  <si>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</si>
  <si>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</si>
  <si>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</si>
  <si>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</si>
  <si>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</si>
  <si>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</si>
  <si>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</si>
  <si>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</si>
  <si>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</si>
  <si>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</si>
  <si>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</si>
  <si>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</si>
  <si>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</si>
  <si>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</si>
  <si>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</si>
  <si>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</si>
  <si>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</si>
  <si>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</si>
  <si>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</si>
  <si>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</si>
  <si>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</si>
  <si>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</si>
  <si>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</si>
  <si>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</si>
  <si>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</si>
  <si>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</si>
  <si>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</si>
  <si>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</si>
  <si>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</si>
  <si>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</si>
  <si>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</si>
  <si>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</si>
  <si>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</si>
  <si>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</si>
  <si>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</si>
  <si>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</si>
  <si>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</si>
  <si>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</si>
  <si>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</si>
  <si>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</si>
  <si>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</si>
  <si>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</si>
  <si>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</si>
  <si>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</si>
  <si>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</si>
  <si>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</si>
  <si>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</si>
  <si>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</si>
  <si>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</si>
  <si>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</si>
  <si>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</si>
  <si>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</si>
  <si>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</si>
  <si>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</si>
  <si>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</si>
  <si>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</si>
  <si>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</si>
  <si>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</si>
  <si>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</si>
  <si>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</si>
  <si>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</si>
  <si>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</si>
  <si>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</si>
  <si>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</si>
  <si>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</si>
  <si>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</si>
  <si>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</si>
  <si>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</si>
  <si>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</si>
  <si>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</si>
  <si>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</si>
  <si>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</si>
  <si>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</si>
  <si>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</si>
  <si>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</si>
  <si>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</si>
  <si>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</si>
  <si>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</si>
  <si>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</si>
  <si>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</si>
  <si>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</si>
  <si>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</si>
  <si>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</si>
  <si>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</si>
  <si>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</si>
  <si>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</si>
  <si>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</si>
  <si>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</si>
  <si>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</si>
  <si>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</si>
  <si>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</si>
  <si>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</si>
  <si>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</si>
  <si>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</si>
  <si>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</si>
  <si>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</si>
  <si>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</si>
  <si>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</si>
  <si>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</si>
  <si>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</si>
  <si>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</si>
  <si>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</si>
  <si>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</si>
  <si>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</si>
  <si>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</si>
  <si>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</si>
  <si>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</si>
  <si>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</si>
  <si>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</si>
  <si>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</si>
  <si>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</si>
  <si>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</si>
  <si>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</si>
  <si>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</si>
  <si>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</si>
  <si>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</si>
  <si>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</si>
  <si>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</si>
  <si>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</si>
  <si>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</si>
  <si>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</si>
  <si>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</si>
  <si>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</si>
  <si>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</si>
  <si>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</si>
  <si>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</si>
  <si>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</si>
  <si>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</si>
  <si>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</si>
  <si>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</si>
  <si>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</si>
  <si>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</si>
  <si>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</si>
  <si>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</si>
  <si>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</si>
  <si>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</si>
  <si>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</si>
  <si>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</si>
  <si>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</si>
  <si>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</si>
  <si>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</si>
  <si>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</si>
  <si>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</si>
  <si>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</si>
  <si>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</si>
  <si>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</si>
  <si>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</si>
  <si>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</si>
  <si>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</si>
  <si>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</si>
  <si>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</si>
  <si>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</si>
  <si>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</si>
  <si>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</si>
  <si>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</si>
  <si>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</si>
  <si>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</si>
  <si>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</si>
  <si>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</si>
  <si>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</si>
  <si>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</si>
  <si>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</si>
  <si>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</si>
  <si>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</si>
  <si>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</si>
  <si>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</si>
  <si>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</si>
  <si>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</si>
  <si>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</si>
  <si>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</si>
  <si>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</si>
  <si>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</si>
  <si>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</si>
  <si>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</si>
  <si>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</si>
  <si>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</si>
  <si>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</si>
  <si>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</si>
  <si>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</si>
  <si>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</si>
  <si>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</si>
  <si>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</si>
  <si>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</si>
  <si>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</si>
  <si>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</si>
  <si>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</si>
  <si>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</si>
  <si>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</si>
  <si>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</si>
  <si>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</si>
  <si>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</si>
  <si>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</si>
  <si>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</si>
  <si>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</si>
  <si>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</si>
  <si>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</si>
  <si>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</si>
  <si>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</si>
  <si>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</si>
  <si>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</si>
  <si>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</si>
  <si>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</si>
  <si>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</si>
  <si>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</si>
  <si>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</si>
  <si>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</si>
  <si>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</si>
  <si>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</si>
  <si>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</si>
  <si>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</si>
  <si>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</si>
  <si>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</si>
  <si>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</si>
  <si>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</si>
  <si>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</si>
  <si>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</si>
  <si>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</si>
  <si>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</si>
  <si>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</si>
  <si>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</si>
  <si>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</si>
  <si>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</si>
  <si>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</si>
  <si>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</si>
  <si>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</si>
  <si>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</si>
  <si>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</si>
  <si>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</si>
  <si>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</si>
  <si>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</si>
  <si>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</si>
  <si>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</si>
  <si>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</si>
  <si>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</si>
  <si>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</si>
  <si>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</si>
  <si>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</si>
  <si>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</si>
  <si>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</si>
  <si>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</si>
  <si>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</si>
  <si>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</si>
  <si>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</si>
  <si>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</si>
  <si>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</si>
  <si>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</si>
  <si>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</si>
  <si>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</si>
  <si>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</si>
  <si>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</si>
  <si>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</si>
  <si>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</si>
  <si>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</si>
  <si>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</si>
  <si>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</si>
  <si>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</si>
  <si>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</si>
  <si>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</si>
  <si>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</si>
  <si>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</si>
  <si>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</si>
  <si>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</si>
  <si>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</si>
  <si>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</si>
  <si>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</si>
  <si>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</si>
  <si>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</si>
  <si>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</si>
  <si>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</si>
  <si>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</si>
  <si>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</si>
  <si>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</si>
  <si>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</si>
  <si>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</si>
  <si>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</si>
  <si>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</si>
  <si>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</si>
  <si>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</si>
  <si>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</si>
  <si>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</si>
  <si>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</si>
  <si>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</si>
  <si>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</si>
  <si>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</si>
  <si>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</si>
  <si>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</si>
  <si>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</si>
  <si>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</si>
  <si>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</si>
  <si>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</si>
  <si>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</si>
  <si>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</si>
  <si>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</si>
  <si>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</si>
  <si>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</si>
  <si>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</si>
  <si>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</si>
  <si>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</si>
  <si>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</si>
  <si>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</si>
  <si>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</si>
  <si>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</si>
  <si>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</si>
  <si>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</si>
  <si>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</si>
  <si>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</si>
  <si>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</si>
  <si>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</si>
  <si>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</si>
  <si>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</si>
  <si>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</si>
  <si>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</si>
  <si>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</si>
  <si>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</si>
  <si>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</si>
  <si>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</si>
  <si>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</si>
  <si>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</si>
  <si>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</si>
  <si>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</si>
  <si>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</si>
  <si>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</si>
  <si>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</si>
  <si>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</si>
  <si>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</si>
  <si>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</si>
  <si>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</si>
  <si>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</si>
  <si>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</si>
  <si>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</si>
  <si>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</si>
  <si>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</si>
  <si>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</si>
  <si>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</si>
  <si>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</si>
  <si>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</si>
  <si>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</si>
  <si>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</si>
  <si>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</si>
  <si>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</si>
  <si>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</si>
  <si>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</si>
  <si>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</si>
  <si>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</si>
  <si>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</si>
  <si>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</si>
  <si>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</si>
  <si>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</si>
  <si>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</si>
  <si>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</si>
  <si>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</si>
  <si>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</si>
  <si>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</si>
  <si>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</si>
  <si>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</si>
  <si>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</si>
  <si>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</si>
  <si>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</si>
  <si>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</si>
  <si>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</si>
  <si>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</si>
  <si>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</si>
  <si>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</si>
  <si>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</si>
  <si>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</si>
  <si>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</si>
  <si>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</si>
  <si>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</si>
  <si>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</si>
  <si>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</si>
  <si>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</si>
  <si>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</si>
  <si>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</si>
  <si>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</si>
  <si>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</si>
  <si>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</si>
  <si>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</si>
  <si>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</si>
  <si>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</si>
  <si>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</si>
  <si>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</si>
  <si>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</si>
  <si>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</si>
  <si>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</si>
  <si>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</si>
  <si>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</si>
  <si>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</si>
  <si>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</si>
  <si>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</si>
  <si>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</si>
  <si>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</si>
  <si>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</si>
  <si>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</si>
  <si>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</si>
  <si>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</si>
  <si>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</si>
  <si>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</si>
  <si>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</si>
  <si>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</si>
  <si>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</si>
  <si>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</si>
  <si>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</si>
  <si>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</si>
  <si>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</si>
  <si>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</si>
  <si>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</si>
  <si>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</si>
  <si>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</si>
  <si>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</si>
  <si>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</si>
  <si>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</si>
  <si>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</si>
  <si>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</si>
  <si>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</si>
  <si>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</si>
  <si>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</si>
  <si>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</si>
  <si>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</si>
  <si>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</si>
  <si>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</si>
  <si>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</si>
  <si>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</si>
  <si>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</si>
  <si>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</si>
  <si>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</si>
  <si>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</si>
  <si>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</si>
  <si>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</si>
  <si>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</si>
  <si>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</si>
  <si>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</si>
  <si>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</si>
  <si>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</si>
  <si>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</si>
  <si>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</si>
  <si>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</si>
  <si>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</si>
  <si>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</si>
  <si>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</si>
  <si>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</si>
  <si>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</si>
  <si>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</si>
  <si>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</si>
  <si>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</si>
  <si>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</si>
  <si>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</si>
  <si>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</si>
  <si>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</si>
  <si>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</si>
  <si>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</si>
  <si>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</si>
  <si>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</si>
  <si>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</si>
  <si>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</si>
  <si>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</si>
  <si>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</si>
  <si>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</si>
  <si>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</si>
  <si>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</si>
  <si>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</si>
  <si>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</si>
  <si>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</si>
  <si>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</si>
  <si>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</si>
  <si>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</si>
  <si>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</si>
  <si>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</si>
  <si>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</si>
  <si>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</si>
  <si>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</si>
  <si>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</si>
  <si>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</si>
  <si>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</si>
  <si>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</si>
  <si>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</si>
  <si>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</si>
  <si>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</si>
  <si>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</si>
  <si>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</si>
  <si>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</si>
  <si>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</si>
  <si>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</si>
  <si>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</si>
  <si>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</si>
  <si>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</si>
  <si>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</si>
  <si>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</si>
  <si>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</si>
  <si>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</si>
  <si>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</si>
  <si>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</si>
  <si>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</si>
  <si>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</si>
  <si>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</si>
  <si>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</si>
  <si>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</si>
  <si>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</si>
  <si>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</si>
  <si>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</si>
  <si>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</si>
  <si>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</si>
  <si>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</si>
  <si>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</si>
  <si>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</si>
  <si>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</si>
  <si>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</si>
  <si>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</si>
  <si>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</si>
  <si>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</si>
  <si>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</si>
  <si>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</si>
  <si>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</si>
  <si>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</si>
  <si>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</si>
  <si>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</si>
  <si>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</si>
  <si>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</si>
  <si>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</si>
  <si>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</si>
  <si>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</si>
  <si>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</si>
  <si>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</si>
  <si>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</si>
  <si>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</si>
  <si>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</si>
  <si>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</si>
  <si>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</si>
  <si>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</si>
  <si>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</si>
  <si>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</si>
  <si>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</si>
  <si>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</si>
  <si>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</si>
  <si>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</si>
  <si>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</si>
  <si>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</si>
  <si>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</si>
  <si>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</si>
  <si>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</si>
  <si>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</si>
  <si>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</si>
  <si>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</si>
  <si>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</si>
  <si>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</si>
  <si>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</si>
  <si>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</si>
  <si>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</si>
  <si>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</si>
  <si>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</si>
  <si>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</si>
  <si>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</si>
  <si>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</si>
  <si>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</si>
  <si>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</si>
  <si>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</si>
  <si>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</si>
  <si>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</si>
  <si>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</si>
  <si>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</si>
  <si>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</si>
  <si>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</si>
  <si>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</si>
  <si>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</si>
  <si>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</si>
  <si>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</si>
  <si>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</si>
  <si>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</si>
  <si>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</si>
  <si>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</si>
  <si>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</si>
  <si>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</si>
  <si>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</si>
  <si>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</si>
  <si>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</si>
  <si>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</si>
  <si>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</si>
  <si>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</si>
  <si>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</si>
  <si>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</si>
  <si>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</si>
  <si>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</si>
  <si>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</si>
  <si>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</si>
  <si>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</si>
  <si>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</si>
  <si>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</si>
  <si>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</si>
  <si>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</si>
  <si>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</si>
  <si>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</si>
  <si>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</si>
  <si>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</si>
  <si>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</si>
  <si>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</si>
  <si>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</si>
  <si>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</si>
  <si>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</si>
  <si>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</si>
  <si>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</si>
  <si>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</si>
  <si>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</si>
  <si>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</si>
  <si>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</si>
  <si>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</si>
  <si>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</si>
  <si>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</si>
  <si>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</si>
  <si>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</si>
  <si>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</si>
  <si>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</si>
  <si>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</si>
  <si>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</si>
  <si>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</si>
  <si>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</si>
  <si>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</si>
  <si>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</si>
  <si>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</si>
  <si>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</si>
  <si>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</si>
  <si>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</si>
  <si>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</si>
  <si>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</si>
  <si>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</si>
  <si>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</si>
  <si>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</si>
  <si>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</si>
  <si>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</si>
  <si>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</si>
  <si>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</si>
  <si>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</si>
  <si>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</si>
  <si>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</si>
  <si>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</si>
  <si>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</si>
  <si>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</si>
  <si>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</si>
  <si>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</si>
  <si>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</si>
  <si>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</si>
  <si>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</si>
  <si>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</si>
  <si>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</si>
  <si>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</si>
  <si>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</si>
  <si>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</si>
  <si>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</si>
  <si>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</si>
  <si>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</si>
  <si>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</si>
  <si>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</si>
  <si>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</si>
  <si>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</si>
  <si>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</si>
  <si>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</si>
  <si>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</si>
  <si>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</si>
  <si>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</si>
  <si>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</si>
  <si>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</si>
  <si>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</si>
  <si>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</si>
  <si>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</si>
  <si>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</si>
  <si>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</si>
  <si>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</si>
  <si>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</si>
  <si>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</si>
  <si>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</si>
  <si>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</si>
  <si>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</si>
  <si>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</si>
  <si>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</si>
  <si>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</si>
  <si>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</si>
  <si>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</si>
  <si>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</si>
  <si>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</si>
  <si>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</si>
  <si>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</si>
  <si>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</si>
  <si>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</si>
  <si>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</si>
  <si>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</si>
  <si>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</si>
  <si>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</si>
  <si>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</si>
  <si>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</si>
  <si>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</si>
  <si>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</si>
  <si>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</si>
  <si>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</si>
  <si>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</si>
  <si>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</si>
  <si>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</si>
  <si>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</si>
  <si>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</si>
  <si>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</si>
  <si>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</si>
  <si>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</si>
  <si>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</si>
  <si>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</si>
  <si>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</si>
  <si>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</si>
  <si>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</si>
  <si>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</si>
  <si>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</si>
  <si>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</si>
  <si>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</si>
  <si>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</si>
  <si>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</si>
  <si>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</si>
  <si>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</si>
  <si>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</si>
  <si>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</si>
  <si>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</si>
  <si>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</si>
  <si>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</si>
  <si>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</si>
  <si>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</si>
  <si>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</si>
  <si>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</si>
  <si>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</si>
  <si>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</si>
  <si>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</si>
  <si>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</si>
  <si>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</si>
  <si>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</si>
  <si>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</si>
  <si>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</si>
  <si>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</si>
  <si>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</si>
  <si>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</si>
  <si>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</si>
  <si>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</si>
  <si>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</si>
  <si>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</si>
  <si>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</si>
  <si>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</si>
  <si>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</si>
  <si>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</si>
  <si>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</si>
  <si>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</si>
  <si>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</si>
  <si>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</si>
  <si>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</si>
  <si>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</si>
  <si>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</si>
  <si>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</si>
  <si>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</si>
  <si>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</si>
  <si>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</si>
  <si>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</si>
  <si>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</si>
  <si>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</si>
  <si>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</si>
  <si>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</si>
  <si>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</si>
  <si>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</si>
  <si>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</si>
  <si>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</si>
  <si>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</si>
  <si>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</si>
  <si>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</si>
  <si>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</si>
  <si>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</si>
  <si>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</si>
  <si>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</si>
  <si>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</si>
  <si>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</si>
  <si>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</si>
  <si>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</si>
  <si>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</si>
  <si>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</si>
  <si>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</si>
  <si>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</si>
  <si>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</si>
  <si>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</si>
  <si>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</si>
  <si>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</si>
  <si>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</si>
  <si>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</si>
  <si>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</si>
  <si>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</si>
  <si>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</si>
  <si>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</si>
  <si>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</si>
  <si>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</si>
  <si>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</si>
  <si>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</si>
  <si>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</si>
  <si>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</si>
  <si>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</si>
  <si>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</si>
  <si>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</si>
  <si>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</si>
  <si>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</si>
  <si>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</si>
  <si>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</si>
  <si>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</si>
  <si>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</si>
  <si>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</si>
  <si>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</si>
  <si>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</si>
  <si>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</si>
  <si>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</si>
  <si>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</si>
  <si>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</si>
  <si>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</si>
  <si>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</si>
  <si>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</si>
  <si>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</si>
  <si>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</si>
  <si>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</si>
  <si>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</si>
  <si>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</si>
  <si>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</si>
  <si>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</si>
  <si>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</si>
  <si>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</si>
  <si>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</si>
  <si>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</si>
  <si>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</si>
  <si>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</si>
  <si>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</si>
  <si>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</si>
  <si>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</si>
  <si>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</si>
  <si>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</si>
  <si>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</si>
  <si>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</si>
  <si>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</si>
  <si>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</si>
  <si>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</si>
  <si>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</si>
  <si>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</si>
  <si>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</si>
  <si>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</si>
  <si>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</si>
  <si>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</si>
  <si>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</si>
  <si>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</si>
  <si>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</si>
  <si>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</si>
  <si>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</si>
  <si>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</si>
  <si>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</si>
  <si>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</si>
  <si>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</si>
  <si>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</si>
  <si>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</si>
  <si>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</si>
  <si>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</si>
  <si>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</si>
  <si>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</si>
  <si>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</si>
  <si>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</si>
  <si>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</si>
  <si>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</si>
  <si>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</si>
  <si>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</si>
  <si>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</si>
  <si>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</si>
  <si>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</si>
  <si>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</si>
  <si>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</si>
  <si>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</si>
  <si>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</si>
  <si>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</si>
  <si>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</si>
  <si>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</si>
  <si>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</si>
  <si>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</si>
  <si>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</si>
  <si>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</si>
  <si>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</si>
  <si>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</si>
  <si>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</si>
  <si>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</si>
  <si>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</si>
  <si>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</si>
  <si>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</si>
  <si>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</si>
  <si>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</si>
  <si>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</si>
  <si>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</si>
  <si>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</si>
  <si>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</si>
  <si>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</si>
  <si>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</si>
  <si>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</si>
  <si>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</si>
  <si>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</si>
  <si>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</si>
  <si>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</si>
  <si>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</si>
  <si>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</si>
  <si>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</si>
  <si>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</si>
  <si>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</si>
  <si>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</si>
  <si>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</si>
  <si>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</si>
  <si>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</si>
  <si>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</si>
  <si>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</si>
  <si>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</si>
  <si>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</si>
  <si>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</si>
  <si>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</si>
  <si>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</si>
  <si>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</si>
  <si>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</si>
  <si>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</si>
  <si>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</si>
  <si>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</si>
  <si>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</si>
  <si>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</si>
  <si>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</si>
  <si>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</si>
  <si>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</si>
  <si>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</si>
  <si>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</si>
  <si>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</si>
  <si>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</si>
  <si>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</si>
  <si>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</si>
  <si>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</si>
  <si>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</si>
  <si>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</si>
  <si>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</si>
  <si>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</si>
  <si>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</si>
  <si>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</si>
  <si>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</si>
  <si>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</si>
  <si>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</si>
  <si>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</si>
  <si>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</si>
  <si>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</si>
  <si>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</si>
  <si>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</si>
  <si>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</si>
  <si>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</si>
  <si>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</si>
  <si>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</si>
  <si>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</si>
  <si>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</si>
  <si>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</si>
  <si>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</si>
  <si>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</si>
  <si>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</si>
  <si>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</si>
  <si>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</si>
  <si>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</si>
  <si>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</si>
  <si>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</si>
  <si>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</si>
  <si>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</si>
  <si>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</si>
  <si>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</si>
  <si>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</si>
  <si>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</si>
  <si>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</si>
  <si>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</si>
  <si>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</si>
  <si>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</si>
  <si>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</si>
  <si>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</si>
  <si>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</si>
  <si>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</si>
  <si>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</si>
  <si>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</si>
  <si>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</si>
  <si>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</si>
  <si>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</si>
  <si>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</si>
  <si>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</si>
  <si>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</si>
  <si>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</si>
  <si>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</si>
  <si>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</si>
  <si>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</si>
  <si>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</si>
  <si>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</si>
  <si>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</si>
  <si>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</si>
  <si>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</si>
  <si>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</si>
  <si>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</si>
  <si>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</si>
  <si>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</si>
  <si>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</si>
  <si>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</si>
  <si>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</si>
  <si>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</si>
  <si>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</si>
  <si>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</si>
  <si>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</si>
  <si>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</si>
  <si>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</si>
  <si>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</si>
  <si>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</si>
  <si>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</si>
  <si>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</si>
  <si>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</si>
  <si>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</si>
  <si>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</si>
  <si>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</si>
  <si>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</si>
  <si>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</si>
  <si>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</si>
  <si>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</si>
  <si>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</si>
  <si>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</si>
  <si>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</si>
  <si>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</si>
  <si>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</si>
  <si>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</si>
  <si>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</si>
  <si>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</si>
  <si>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</si>
  <si>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</si>
  <si>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</si>
  <si>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</si>
  <si>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</si>
  <si>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</si>
  <si>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</si>
  <si>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</si>
  <si>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</si>
  <si>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</si>
  <si>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</si>
  <si>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</si>
  <si>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</si>
  <si>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</si>
  <si>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</si>
  <si>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</si>
  <si>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</si>
  <si>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</si>
  <si>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</si>
  <si>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</si>
  <si>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</si>
  <si>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</si>
  <si>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</si>
  <si>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</si>
  <si>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</si>
  <si>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</si>
  <si>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</si>
  <si>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</si>
  <si>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</si>
  <si>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</si>
  <si>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</si>
  <si>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</si>
  <si>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</si>
  <si>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</si>
  <si>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</si>
  <si>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</si>
  <si>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</si>
  <si>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</si>
  <si>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2021-27-10001075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</si>
</sst>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2" zoomScale="98" zoomScaleNormal="98"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6" t="s">
        <v>2695</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900119880</v>
      </c>
      <c r="C20" s="5"/>
      <c r="D20" s="73"/>
      <c r="E20" s="5"/>
      <c r="F20" s="5"/>
      <c r="G20" s="5"/>
      <c r="H20" s="186"/>
      <c r="I20" s="149" t="s">
        <v>628</v>
      </c>
      <c r="J20" s="150" t="s">
        <v>657</v>
      </c>
      <c r="K20" s="151">
        <v>425987760</v>
      </c>
      <c r="L20" s="152">
        <v>44242</v>
      </c>
      <c r="M20" s="152">
        <v>44561</v>
      </c>
      <c r="N20" s="135">
        <f>+(M20-L20)/30</f>
        <v>10.633333333333333</v>
      </c>
      <c r="O20" s="138"/>
      <c r="U20" s="134"/>
      <c r="V20" s="105">
        <f ca="1">NOW()</f>
        <v>44192.518619212962</v>
      </c>
      <c r="W20" s="105">
        <f ca="1">NOW()</f>
        <v>44192.518619212962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MUNDO AZUL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43872</v>
      </c>
      <c r="F48" s="145">
        <v>44162</v>
      </c>
      <c r="G48" s="159">
        <f>IF(AND(E48&lt;&gt;"",F48&lt;&gt;""),((F48-E48)/30),"")</f>
        <v>9.6666666666666661</v>
      </c>
      <c r="H48" s="122" t="s">
        <v>2694</v>
      </c>
      <c r="I48" s="113" t="s">
        <v>628</v>
      </c>
      <c r="J48" s="113" t="s">
        <v>633</v>
      </c>
      <c r="K48" s="116">
        <v>22000000</v>
      </c>
      <c r="L48" s="115" t="s">
        <v>1148</v>
      </c>
      <c r="M48" s="117"/>
      <c r="N48" s="115" t="s">
        <v>2634</v>
      </c>
      <c r="O48" s="115" t="s">
        <v>1148</v>
      </c>
      <c r="P48" s="78"/>
    </row>
    <row r="49" spans="1:16" s="6" customFormat="1" ht="24.75" customHeight="1" x14ac:dyDescent="0.25">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x14ac:dyDescent="0.25">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x14ac:dyDescent="0.25">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x14ac:dyDescent="0.25">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x14ac:dyDescent="0.25">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21299388</v>
      </c>
      <c r="F185" s="92"/>
      <c r="G185" s="93"/>
      <c r="H185" s="88"/>
      <c r="I185" s="90" t="s">
        <v>2627</v>
      </c>
      <c r="J185" s="165">
        <f>+SUM(M179:M183)</f>
        <v>0.05</v>
      </c>
      <c r="K185" s="202" t="s">
        <v>2628</v>
      </c>
      <c r="L185" s="202"/>
      <c r="M185" s="94">
        <f>+J185*(SUM(K20:K35))</f>
        <v>21299388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43346</v>
      </c>
      <c r="D193" s="5"/>
      <c r="E193" s="126">
        <v>2074</v>
      </c>
      <c r="F193" s="5"/>
      <c r="G193" s="5"/>
      <c r="H193" s="147" t="s">
        <v>2687</v>
      </c>
      <c r="J193" s="5"/>
      <c r="K193" s="127">
        <v>44055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2689</v>
      </c>
      <c r="L211" s="21"/>
      <c r="M211" s="21"/>
      <c r="N211" s="21"/>
      <c r="O211" s="8"/>
    </row>
    <row r="212" spans="1:15" x14ac:dyDescent="0.25">
      <c r="A212" s="9"/>
      <c r="B212" s="27" t="s">
        <v>2619</v>
      </c>
      <c r="C212" s="147" t="s">
        <v>2691</v>
      </c>
      <c r="D212" s="21"/>
      <c r="G212" s="27" t="s">
        <v>2621</v>
      </c>
      <c r="H212" s="148" t="s">
        <v>2692</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2020-12-27T17:28:28Z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