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Frutoz\Nuevas Invitaciones\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<sst xmlns="http://schemas.openxmlformats.org/spreadsheetml/2006/main" count="3130" uniqueCount="2706">
  <si>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</si>
  <si>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</si>
  <si>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</si>
  <si>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</si>
  <si>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</si>
  <si>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</si>
  <si>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</si>
  <si>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</si>
  <si>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</si>
  <si>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</si>
  <si>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</si>
  <si>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</si>
  <si>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</si>
  <si>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</si>
  <si>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</si>
  <si>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</si>
  <si>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</si>
  <si>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</si>
  <si>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</si>
  <si>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</si>
  <si>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</si>
  <si>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</si>
  <si>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</si>
  <si>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</si>
  <si>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</si>
  <si>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</si>
  <si>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</si>
  <si>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</si>
  <si>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</si>
  <si>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</si>
  <si>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</si>
  <si>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</si>
  <si>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</si>
  <si>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</si>
  <si>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</si>
  <si>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</si>
  <si>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</si>
  <si>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</si>
  <si>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</si>
  <si>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</si>
  <si>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</si>
  <si>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</si>
  <si>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</si>
  <si>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</si>
  <si>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</si>
  <si>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</si>
  <si>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</si>
  <si>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</si>
  <si>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</si>
  <si>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</si>
  <si>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</si>
  <si>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</si>
  <si>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</si>
  <si>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</si>
  <si>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</si>
  <si>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</si>
  <si>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</si>
  <si>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</si>
  <si>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</si>
  <si>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</si>
  <si>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</si>
  <si>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</si>
  <si>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</si>
  <si>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</si>
  <si>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</si>
  <si>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</si>
  <si>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</si>
  <si>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</si>
  <si>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</si>
  <si>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</si>
  <si>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</si>
  <si>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</si>
  <si>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</si>
  <si>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</si>
  <si>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</si>
  <si>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</si>
  <si>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</si>
  <si>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</si>
  <si>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</si>
  <si>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</si>
  <si>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</si>
  <si>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</si>
  <si>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</si>
  <si>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</si>
  <si>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</si>
  <si>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</si>
  <si>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</si>
  <si>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</si>
  <si>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</si>
  <si>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</si>
  <si>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</si>
  <si>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</si>
  <si>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</si>
  <si>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</si>
  <si>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</si>
  <si>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</si>
  <si>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</si>
  <si>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</si>
  <si>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</si>
  <si>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</si>
  <si>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</si>
  <si>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</si>
  <si>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</si>
  <si>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</si>
  <si>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</si>
  <si>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</si>
  <si>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</si>
  <si>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</si>
  <si>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</si>
  <si>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</si>
  <si>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</si>
  <si>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</si>
  <si>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</si>
  <si>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</si>
  <si>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</si>
  <si>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</si>
  <si>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</si>
  <si>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</si>
  <si>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</si>
  <si>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</si>
  <si>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</si>
  <si>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</si>
  <si>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</si>
  <si>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</si>
  <si>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</si>
  <si>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</si>
  <si>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</si>
  <si>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</si>
  <si>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</si>
  <si>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</si>
  <si>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</si>
  <si>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</si>
  <si>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</si>
  <si>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</si>
  <si>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</si>
  <si>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</si>
  <si>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</si>
  <si>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</si>
  <si>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</si>
  <si>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</si>
  <si>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</si>
  <si>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</si>
  <si>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</si>
  <si>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</si>
  <si>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</si>
  <si>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</si>
  <si>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</si>
  <si>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</si>
  <si>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</si>
  <si>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</si>
  <si>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</si>
  <si>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</si>
  <si>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</si>
  <si>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</si>
  <si>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</si>
  <si>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</si>
  <si>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</si>
  <si>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</si>
  <si>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</si>
  <si>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</si>
  <si>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</si>
  <si>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</si>
  <si>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</si>
  <si>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</si>
  <si>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</si>
  <si>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</si>
  <si>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</si>
  <si>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</si>
  <si>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</si>
  <si>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</si>
  <si>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</si>
  <si>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</si>
  <si>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</si>
  <si>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</si>
  <si>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</si>
  <si>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</si>
  <si>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</si>
  <si>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</si>
  <si>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</si>
  <si>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</si>
  <si>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</si>
  <si>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</si>
  <si>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</si>
  <si>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</si>
  <si>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</si>
  <si>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</si>
  <si>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</si>
  <si>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</si>
  <si>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</si>
  <si>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</si>
  <si>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</si>
  <si>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</si>
  <si>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</si>
  <si>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</si>
  <si>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</si>
  <si>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</si>
  <si>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</si>
  <si>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</si>
  <si>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</si>
  <si>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</si>
  <si>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</si>
  <si>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</si>
  <si>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</si>
  <si>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</si>
  <si>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</si>
  <si>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</si>
  <si>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</si>
  <si>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</si>
  <si>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</si>
  <si>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</si>
  <si>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</si>
  <si>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</si>
  <si>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</si>
  <si>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</si>
  <si>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</si>
  <si>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</si>
  <si>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</si>
  <si>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</si>
  <si>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</si>
  <si>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</si>
  <si>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</si>
  <si>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</si>
  <si>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</si>
  <si>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</si>
  <si>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</si>
  <si>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</si>
  <si>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</si>
  <si>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</si>
  <si>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</si>
  <si>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</si>
  <si>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</si>
  <si>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</si>
  <si>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</si>
  <si>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</si>
  <si>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</si>
  <si>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</si>
  <si>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</si>
  <si>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</si>
  <si>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</si>
  <si>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</si>
  <si>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</si>
  <si>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</si>
  <si>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</si>
  <si>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</si>
  <si>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</si>
  <si>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</si>
  <si>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</si>
  <si>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</si>
  <si>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</si>
  <si>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</si>
  <si>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</si>
  <si>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</si>
  <si>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</si>
  <si>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</si>
  <si>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</si>
  <si>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</si>
  <si>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</si>
  <si>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</si>
  <si>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</si>
  <si>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</si>
  <si>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</si>
  <si>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</si>
  <si>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</si>
  <si>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</si>
  <si>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</si>
  <si>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</si>
  <si>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</si>
  <si>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</si>
  <si>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</si>
  <si>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</si>
  <si>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</si>
  <si>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</si>
  <si>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</si>
  <si>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</si>
  <si>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</si>
  <si>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</si>
  <si>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</si>
  <si>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</si>
  <si>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</si>
  <si>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</si>
  <si>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</si>
  <si>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</si>
  <si>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</si>
  <si>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</si>
  <si>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</si>
  <si>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</si>
  <si>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</si>
  <si>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</si>
  <si>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</si>
  <si>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</si>
  <si>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</si>
  <si>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</si>
  <si>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</si>
  <si>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</si>
  <si>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</si>
  <si>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</si>
  <si>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</si>
  <si>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</si>
  <si>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</si>
  <si>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</si>
  <si>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</si>
  <si>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</si>
  <si>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</si>
  <si>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</si>
  <si>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</si>
  <si>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</si>
  <si>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</si>
  <si>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</si>
  <si>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</si>
  <si>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</si>
  <si>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</si>
  <si>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</si>
  <si>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</si>
  <si>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</si>
  <si>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</si>
  <si>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</si>
  <si>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</si>
  <si>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</si>
  <si>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</si>
  <si>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</si>
  <si>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</si>
  <si>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</si>
  <si>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</si>
  <si>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</si>
  <si>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</si>
  <si>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</si>
  <si>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</si>
  <si>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</si>
  <si>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</si>
  <si>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</si>
  <si>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</si>
  <si>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</si>
  <si>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</si>
  <si>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</si>
  <si>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</si>
  <si>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</si>
  <si>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</si>
  <si>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</si>
  <si>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</si>
  <si>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</si>
  <si>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</si>
  <si>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</si>
  <si>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</si>
  <si>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</si>
  <si>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</si>
  <si>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</si>
  <si>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</si>
  <si>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</si>
  <si>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</si>
  <si>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</si>
  <si>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</si>
  <si>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</si>
  <si>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</si>
  <si>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</si>
  <si>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</si>
  <si>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</si>
  <si>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</si>
  <si>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</si>
  <si>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</si>
  <si>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</si>
  <si>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</si>
  <si>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</si>
  <si>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</si>
  <si>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</si>
  <si>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</si>
  <si>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</si>
  <si>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</si>
  <si>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</si>
  <si>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</si>
  <si>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</si>
  <si>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</si>
  <si>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</si>
  <si>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</si>
  <si>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</si>
  <si>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</si>
  <si>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</si>
  <si>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</si>
  <si>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</si>
  <si>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</si>
  <si>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</si>
  <si>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</si>
  <si>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</si>
  <si>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</si>
  <si>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</si>
  <si>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</si>
  <si>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</si>
  <si>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</si>
  <si>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</si>
  <si>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</si>
  <si>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</si>
  <si>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</si>
  <si>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</si>
  <si>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</si>
  <si>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</si>
  <si>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</si>
  <si>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</si>
  <si>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</si>
  <si>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</si>
  <si>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</si>
  <si>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</si>
  <si>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</si>
  <si>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</si>
  <si>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</si>
  <si>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</si>
  <si>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</si>
  <si>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</si>
  <si>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</si>
  <si>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</si>
  <si>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</si>
  <si>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</si>
  <si>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</si>
  <si>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</si>
  <si>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</si>
  <si>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</si>
  <si>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</si>
  <si>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</si>
  <si>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</si>
  <si>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</si>
  <si>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</si>
  <si>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</si>
  <si>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</si>
  <si>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</si>
  <si>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</si>
  <si>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</si>
  <si>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</si>
  <si>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</si>
  <si>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</si>
  <si>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</si>
  <si>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</si>
  <si>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</si>
  <si>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</si>
  <si>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</si>
  <si>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</si>
  <si>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</si>
  <si>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</si>
  <si>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</si>
  <si>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</si>
  <si>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</si>
  <si>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</si>
  <si>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</si>
  <si>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</si>
  <si>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</si>
  <si>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</si>
  <si>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</si>
  <si>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</si>
  <si>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</si>
  <si>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</si>
  <si>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</si>
  <si>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</si>
  <si>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</si>
  <si>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</si>
  <si>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</si>
  <si>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</si>
  <si>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</si>
  <si>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</si>
  <si>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</si>
  <si>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</si>
  <si>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</si>
  <si>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</si>
  <si>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</si>
  <si>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</si>
  <si>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</si>
  <si>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</si>
  <si>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</si>
  <si>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</si>
  <si>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</si>
  <si>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</si>
  <si>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</si>
  <si>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</si>
  <si>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</si>
  <si>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</si>
  <si>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</si>
  <si>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</si>
  <si>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</si>
  <si>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</si>
  <si>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</si>
  <si>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</si>
  <si>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</si>
  <si>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</si>
  <si>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</si>
  <si>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</si>
  <si>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</si>
  <si>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</si>
  <si>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</si>
  <si>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</si>
  <si>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</si>
  <si>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</si>
  <si>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</si>
  <si>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</si>
  <si>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</si>
  <si>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</si>
  <si>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</si>
  <si>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</si>
  <si>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</si>
  <si>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</si>
  <si>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</si>
  <si>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</si>
  <si>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</si>
  <si>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</si>
  <si>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</si>
  <si>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</si>
  <si>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</si>
  <si>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</si>
  <si>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</si>
  <si>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</si>
  <si>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</si>
  <si>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</si>
  <si>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</si>
  <si>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</si>
  <si>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</si>
  <si>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</si>
  <si>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</si>
  <si>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</si>
  <si>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</si>
  <si>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</si>
  <si>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</si>
  <si>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</si>
  <si>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</si>
  <si>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</si>
  <si>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</si>
  <si>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</si>
  <si>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</si>
  <si>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</si>
  <si>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</si>
  <si>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</si>
  <si>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</si>
  <si>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</si>
  <si>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</si>
  <si>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</si>
  <si>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</si>
  <si>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</si>
  <si>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</si>
  <si>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</si>
  <si>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</si>
  <si>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</si>
  <si>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</si>
  <si>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</si>
  <si>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</si>
  <si>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</si>
  <si>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</si>
  <si>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</si>
  <si>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</si>
  <si>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</si>
  <si>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</si>
  <si>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</si>
  <si>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</si>
  <si>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</si>
  <si>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</si>
  <si>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</si>
  <si>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</si>
  <si>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</si>
  <si>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</si>
  <si>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</si>
  <si>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</si>
  <si>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</si>
  <si>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</si>
  <si>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</si>
  <si>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</si>
  <si>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</si>
  <si>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</si>
  <si>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</si>
  <si>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</si>
  <si>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</si>
  <si>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</si>
  <si>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</si>
  <si>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</si>
  <si>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</si>
  <si>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</si>
  <si>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</si>
  <si>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</si>
  <si>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</si>
  <si>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</si>
  <si>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</si>
  <si>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</si>
  <si>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</si>
  <si>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</si>
  <si>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</si>
  <si>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</si>
  <si>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</si>
  <si>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</si>
  <si>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</si>
  <si>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</si>
  <si>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</si>
  <si>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</si>
  <si>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</si>
  <si>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</si>
  <si>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</si>
  <si>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</si>
  <si>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</si>
  <si>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</si>
  <si>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</si>
  <si>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</si>
  <si>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</si>
  <si>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</si>
  <si>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</si>
  <si>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</si>
  <si>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</si>
  <si>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</si>
  <si>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</si>
  <si>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</si>
  <si>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</si>
  <si>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</si>
  <si>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</si>
  <si>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</si>
  <si>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</si>
  <si>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</si>
  <si>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</si>
  <si>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</si>
  <si>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</si>
  <si>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</si>
  <si>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</si>
  <si>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</si>
  <si>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</si>
  <si>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</si>
  <si>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</si>
  <si>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</si>
  <si>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</si>
  <si>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</si>
  <si>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</si>
  <si>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</si>
  <si>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</si>
  <si>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</si>
  <si>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</si>
  <si>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</si>
  <si>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</si>
  <si>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</si>
  <si>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</si>
  <si>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</si>
  <si>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</si>
  <si>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</si>
  <si>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</si>
  <si>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</si>
  <si>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</si>
  <si>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</si>
  <si>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</si>
  <si>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</si>
  <si>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</si>
  <si>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</si>
  <si>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</si>
  <si>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</si>
  <si>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</si>
  <si>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</si>
  <si>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</si>
  <si>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</si>
  <si>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</si>
  <si>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</si>
  <si>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</si>
  <si>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</si>
  <si>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</si>
  <si>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</si>
  <si>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</si>
  <si>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</si>
  <si>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</si>
  <si>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</si>
  <si>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</si>
  <si>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</si>
  <si>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</si>
  <si>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</si>
  <si>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</si>
  <si>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</si>
  <si>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</si>
  <si>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</si>
  <si>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</si>
  <si>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</si>
  <si>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</si>
  <si>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</si>
  <si>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</si>
  <si>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</si>
  <si>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</si>
  <si>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</si>
  <si>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</si>
  <si>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</si>
  <si>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</si>
  <si>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</si>
  <si>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</si>
  <si>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</si>
  <si>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</si>
  <si>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</si>
  <si>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</si>
  <si>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</si>
  <si>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</si>
  <si>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</si>
  <si>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</si>
  <si>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</si>
  <si>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</si>
  <si>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</si>
  <si>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</si>
  <si>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</si>
  <si>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</si>
  <si>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</si>
  <si>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</si>
  <si>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</si>
  <si>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</si>
  <si>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</si>
  <si>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</si>
  <si>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</si>
  <si>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</si>
  <si>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</si>
  <si>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</si>
  <si>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</si>
  <si>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</si>
  <si>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</si>
  <si>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</si>
  <si>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</si>
  <si>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</si>
  <si>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</si>
  <si>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</si>
  <si>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</si>
  <si>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</si>
  <si>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</si>
  <si>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</si>
  <si>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</si>
  <si>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</si>
  <si>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</si>
  <si>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</si>
  <si>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</si>
  <si>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</si>
  <si>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</si>
  <si>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</si>
  <si>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</si>
  <si>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</si>
  <si>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</si>
  <si>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</si>
  <si>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</si>
  <si>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</si>
  <si>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</si>
  <si>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</si>
  <si>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</si>
  <si>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</si>
  <si>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</si>
  <si>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</si>
  <si>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</si>
  <si>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</si>
  <si>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</si>
  <si>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</si>
  <si>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</si>
  <si>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</si>
  <si>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</si>
  <si>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</si>
  <si>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</si>
  <si>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</si>
  <si>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</si>
  <si>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</si>
  <si>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</si>
  <si>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</si>
  <si>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</si>
  <si>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</si>
  <si>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</si>
  <si>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</si>
  <si>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</si>
  <si>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</si>
  <si>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</si>
  <si>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</si>
  <si>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</si>
  <si>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</si>
  <si>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</si>
  <si>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</si>
  <si>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</si>
  <si>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</si>
  <si>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</si>
  <si>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</si>
  <si>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</si>
  <si>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</si>
  <si>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</si>
  <si>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</si>
  <si>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</si>
  <si>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</si>
  <si>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</si>
  <si>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</si>
  <si>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</si>
  <si>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</si>
  <si>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</si>
  <si>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</si>
  <si>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</si>
  <si>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</si>
  <si>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</si>
  <si>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</si>
  <si>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</si>
  <si>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</si>
  <si>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</si>
  <si>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</si>
  <si>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</si>
  <si>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</si>
  <si>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</si>
  <si>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</si>
  <si>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</si>
  <si>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</si>
  <si>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</si>
  <si>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</si>
  <si>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</si>
  <si>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</si>
  <si>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</si>
  <si>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</si>
  <si>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</si>
  <si>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</si>
  <si>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</si>
  <si>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</si>
  <si>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</si>
  <si>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</si>
  <si>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</si>
  <si>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</si>
  <si>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</si>
  <si>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</si>
  <si>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</si>
  <si>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</si>
  <si>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</si>
  <si>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</si>
  <si>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</si>
  <si>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</si>
  <si>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</si>
  <si>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</si>
  <si>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</si>
  <si>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</si>
  <si>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</si>
  <si>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</si>
  <si>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</si>
  <si>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</si>
  <si>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</si>
  <si>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</si>
  <si>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</si>
  <si>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</si>
  <si>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</si>
  <si>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</si>
  <si>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</si>
  <si>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</si>
  <si>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</si>
  <si>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</si>
  <si>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</si>
  <si>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</si>
  <si>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</si>
  <si>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</si>
  <si>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</si>
  <si>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</si>
  <si>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</si>
  <si>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</si>
  <si>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</si>
  <si>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</si>
  <si>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</si>
  <si>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</si>
  <si>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</si>
  <si>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</si>
  <si>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</si>
  <si>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</si>
  <si>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</si>
  <si>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</si>
  <si>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</si>
  <si>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</si>
  <si>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</si>
  <si>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</si>
  <si>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</si>
  <si>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</si>
  <si>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</si>
  <si>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</si>
  <si>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</si>
  <si>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</si>
  <si>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</si>
  <si>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</si>
  <si>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</si>
  <si>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</si>
  <si>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</si>
  <si>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</si>
  <si>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</si>
  <si>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</si>
  <si>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</si>
  <si>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</si>
  <si>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</si>
  <si>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</si>
  <si>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</si>
  <si>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</si>
  <si>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</si>
  <si>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</si>
  <si>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</si>
  <si>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</si>
  <si>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</si>
  <si>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</si>
  <si>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</si>
  <si>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</si>
  <si>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</si>
  <si>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</si>
  <si>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</si>
  <si>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</si>
  <si>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</si>
  <si>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</si>
  <si>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</si>
  <si>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</si>
  <si>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</si>
  <si>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</si>
  <si>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</si>
  <si>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</si>
  <si>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</si>
  <si>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</si>
  <si>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</si>
  <si>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</si>
  <si>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</si>
  <si>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</si>
  <si>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</si>
  <si>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</si>
  <si>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</si>
  <si>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</si>
  <si>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</si>
  <si>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</si>
  <si>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</si>
  <si>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</si>
  <si>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</si>
  <si>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</si>
  <si>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</si>
  <si>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</si>
  <si>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</si>
  <si>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</si>
  <si>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</si>
  <si>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</si>
  <si>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</si>
  <si>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</si>
  <si>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</si>
  <si>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</si>
  <si>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</si>
  <si>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</si>
  <si>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</si>
  <si>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</si>
  <si>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</si>
  <si>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</si>
  <si>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</si>
  <si>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</si>
  <si>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</si>
  <si>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</si>
  <si>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</si>
  <si>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</si>
  <si>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</si>
  <si>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</si>
  <si>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</si>
  <si>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</si>
  <si>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</si>
  <si>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</si>
  <si>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</si>
  <si>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</si>
  <si>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</si>
  <si>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</si>
  <si>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</si>
  <si>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</si>
  <si>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</si>
  <si>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</si>
  <si>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</si>
  <si>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</si>
  <si>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</si>
  <si>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</si>
  <si>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</si>
  <si>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</si>
  <si>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</si>
  <si>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</si>
  <si>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</si>
  <si>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</si>
  <si>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</si>
  <si>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</si>
  <si>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</si>
  <si>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</si>
  <si>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</si>
  <si>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</si>
  <si>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</si>
  <si>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</si>
  <si>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</si>
  <si>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</si>
  <si>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</si>
  <si>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</si>
  <si>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</si>
  <si>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</si>
  <si>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</si>
  <si>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</si>
  <si>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</si>
  <si>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</si>
  <si>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</si>
  <si>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</si>
  <si>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</si>
  <si>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</si>
  <si>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</si>
  <si>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</si>
  <si>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</si>
  <si>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</si>
  <si>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</si>
  <si>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</si>
  <si>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</si>
  <si>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</si>
  <si>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</si>
  <si>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</si>
  <si>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</si>
  <si>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</si>
  <si>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</si>
  <si>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</si>
  <si>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</si>
  <si>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</si>
  <si>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</si>
  <si>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</si>
  <si>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</si>
  <si>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</si>
  <si>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</si>
  <si>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</si>
  <si>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</si>
  <si>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</si>
  <si>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</si>
  <si>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</si>
  <si>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</si>
  <si>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</si>
  <si>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</si>
  <si>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</si>
  <si>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</si>
  <si>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</si>
  <si>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</si>
  <si>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</si>
  <si>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</si>
  <si>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</si>
  <si>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</si>
  <si>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</si>
  <si>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</si>
  <si>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</si>
  <si>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</si>
  <si>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</si>
  <si>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</si>
  <si>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</si>
  <si>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</si>
  <si>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</si>
  <si>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</si>
  <si>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</si>
  <si>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</si>
  <si>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</si>
  <si>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</si>
  <si>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</si>
  <si>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</si>
  <si>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</si>
  <si>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</si>
  <si>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</si>
  <si>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</si>
  <si>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</si>
  <si>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</si>
  <si>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</si>
  <si>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</si>
  <si>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</si>
  <si>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</si>
  <si>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</si>
  <si>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</si>
  <si>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</si>
  <si>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</si>
  <si>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</si>
  <si>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</si>
  <si>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</si>
  <si>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</si>
  <si>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</si>
  <si>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</si>
  <si>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</si>
  <si>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</si>
  <si>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</si>
  <si>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</si>
  <si>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</si>
  <si>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</si>
  <si>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</si>
  <si>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</si>
  <si>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</si>
  <si>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</si>
  <si>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</si>
  <si>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</si>
  <si>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</si>
  <si>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</si>
  <si>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</si>
  <si>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</si>
  <si>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</si>
  <si>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</si>
  <si>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</si>
  <si>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</si>
  <si>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</si>
  <si>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</si>
  <si>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</si>
  <si>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</si>
  <si>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</si>
  <si>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</si>
  <si>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</si>
  <si>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</si>
  <si>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</si>
  <si>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</si>
  <si>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</si>
  <si>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</si>
  <si>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</si>
  <si>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</si>
  <si>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</si>
  <si>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</si>
  <si>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</si>
  <si>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</si>
  <si>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</si>
  <si>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</si>
  <si>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</si>
  <si>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</si>
  <si>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</si>
  <si>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</si>
  <si>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</si>
  <si>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</si>
  <si>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</si>
  <si>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</si>
  <si>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</si>
  <si>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</si>
  <si>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</si>
  <si>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</si>
  <si>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</si>
  <si>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</si>
  <si>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</si>
  <si>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</si>
  <si>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</si>
  <si>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</si>
  <si>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</si>
  <si>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</si>
  <si>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</si>
  <si>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</si>
  <si>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</si>
  <si>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</si>
  <si>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</si>
  <si>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</si>
  <si>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</si>
  <si>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</si>
  <si>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</si>
  <si>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</si>
  <si>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</si>
  <si>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</si>
  <si>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</si>
  <si>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</si>
  <si>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</si>
  <si>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</si>
  <si>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</si>
  <si>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</si>
  <si>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</si>
  <si>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</si>
  <si>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</si>
  <si>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</si>
  <si>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</si>
  <si>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</si>
  <si>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</si>
  <si>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</si>
  <si>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</si>
  <si>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</si>
  <si>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</si>
  <si>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</si>
  <si>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</si>
  <si>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</si>
  <si>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</si>
  <si>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</si>
  <si>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</si>
  <si>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</si>
  <si>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</si>
  <si>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</si>
  <si>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</si>
  <si>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</si>
  <si>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</si>
  <si>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</si>
  <si>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</si>
  <si>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</si>
  <si>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</si>
  <si>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</si>
  <si>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</si>
  <si>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</si>
  <si>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</si>
  <si>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</si>
  <si>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</si>
  <si>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</si>
  <si>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</si>
  <si>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</si>
  <si>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</si>
  <si>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</si>
  <si>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</si>
  <si>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</si>
  <si>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</si>
  <si>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</si>
  <si>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</si>
  <si>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</si>
  <si>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</si>
  <si>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</si>
  <si>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</si>
  <si>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</si>
  <si>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</si>
  <si>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</si>
  <si>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</si>
  <si>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</si>
  <si>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</si>
  <si>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</si>
  <si>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</si>
  <si>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</si>
  <si>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</si>
  <si>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</si>
  <si>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</si>
  <si>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</si>
  <si>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</si>
  <si>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</si>
  <si>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</si>
  <si>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</si>
  <si>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</si>
  <si>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</si>
  <si>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</si>
  <si>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</si>
  <si>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</si>
  <si>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</si>
  <si>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</si>
  <si>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</si>
  <si>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</si>
  <si>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</si>
  <si>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</si>
  <si>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</si>
  <si>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</si>
  <si>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</si>
  <si>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</si>
  <si>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</si>
  <si>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</si>
  <si>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</si>
  <si>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</si>
  <si>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</si>
  <si>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</si>
  <si>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</si>
  <si>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</si>
  <si>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</si>
  <si>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</si>
  <si>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</si>
  <si>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</si>
  <si>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</si>
  <si>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</si>
  <si>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</si>
  <si>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</si>
  <si>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</si>
  <si>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</si>
  <si>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</si>
  <si>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</si>
  <si>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</si>
  <si>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</si>
  <si>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</si>
  <si>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</si>
  <si>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</si>
  <si>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</si>
  <si>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</si>
  <si>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</si>
  <si>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</si>
  <si>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</si>
  <si>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</si>
  <si>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</si>
  <si>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</si>
  <si>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</si>
  <si>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</si>
  <si>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</si>
  <si>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</si>
  <si>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</si>
  <si>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</si>
  <si>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</si>
  <si>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</si>
  <si>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</si>
  <si>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</si>
  <si>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</si>
  <si>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</si>
  <si>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</si>
  <si>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</si>
  <si>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</si>
  <si>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</si>
  <si>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</si>
  <si>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</si>
  <si>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</si>
  <si>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</si>
  <si>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</si>
  <si>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</si>
  <si>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</si>
  <si>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</si>
  <si>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</si>
  <si>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</si>
  <si>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</si>
  <si>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</si>
  <si>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</si>
  <si>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</si>
  <si>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</si>
  <si>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</si>
  <si>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</si>
  <si>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</si>
  <si>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</si>
  <si>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</si>
  <si>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</si>
  <si>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</si>
  <si>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</si>
  <si>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</si>
  <si>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</si>
  <si>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</si>
  <si>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</si>
  <si>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</si>
  <si>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</si>
  <si>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</si>
  <si>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</si>
  <si>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</si>
  <si>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</si>
  <si>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</si>
  <si>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</si>
  <si>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</si>
  <si>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</si>
  <si>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</si>
  <si>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</si>
  <si>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</si>
  <si>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</si>
  <si>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</si>
  <si>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</si>
  <si>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</si>
  <si>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</si>
  <si>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</si>
  <si>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</si>
  <si>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</si>
  <si>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</si>
  <si>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</si>
  <si>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</si>
  <si>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</si>
  <si>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</si>
  <si>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</si>
  <si>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</si>
  <si>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</si>
  <si>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</si>
  <si>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</si>
  <si>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</si>
  <si>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</si>
  <si>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</si>
  <si>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</si>
  <si>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</si>
  <si>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</si>
  <si>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</si>
  <si>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</si>
  <si>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</si>
  <si>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</si>
  <si>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</si>
  <si>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</si>
  <si>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</si>
  <si>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</si>
  <si>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</si>
  <si>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</si>
  <si>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</si>
  <si>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</si>
  <si>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</si>
  <si>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</si>
  <si>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</si>
  <si>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</si>
  <si>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</si>
  <si>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</si>
  <si>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</si>
  <si>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</si>
  <si>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</si>
  <si>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</si>
  <si>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</si>
  <si>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</si>
  <si>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</si>
  <si>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</si>
  <si>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</si>
  <si>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</si>
  <si>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</si>
  <si>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</si>
  <si>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</si>
  <si>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</si>
  <si>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</si>
  <si>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</si>
  <si>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</si>
  <si>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</si>
  <si>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</si>
  <si>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</si>
  <si>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</si>
  <si>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</si>
  <si>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</si>
  <si>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</si>
  <si>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</si>
  <si>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</si>
  <si>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</si>
  <si>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</si>
  <si>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</si>
  <si>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</si>
  <si>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</si>
  <si>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</si>
  <si>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</si>
  <si>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</si>
  <si>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</si>
  <si>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</si>
  <si>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</si>
  <si>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</si>
  <si>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</si>
  <si>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</si>
  <si>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</si>
  <si>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</si>
  <si>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</si>
  <si>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</si>
  <si>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</si>
  <si>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</si>
  <si>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</si>
  <si>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</si>
  <si>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</si>
  <si>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</si>
  <si>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</si>
  <si>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</si>
  <si>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</si>
  <si>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</si>
  <si>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</si>
  <si>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</si>
  <si>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</si>
  <si>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</si>
  <si>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</si>
  <si>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</si>
  <si>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</si>
  <si>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</si>
  <si>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</si>
  <si>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</si>
  <si>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</si>
  <si>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</si>
  <si>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</si>
  <si>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</si>
  <si>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</si>
  <si>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</si>
  <si>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</si>
  <si>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</si>
  <si>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</si>
  <si>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</si>
  <si>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</si>
  <si>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</si>
  <si>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</si>
  <si>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</si>
  <si>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</si>
  <si>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</si>
  <si>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</si>
  <si>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</si>
  <si>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</si>
  <si>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</si>
  <si>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</si>
  <si>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</si>
  <si>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</si>
  <si>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</si>
  <si>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</si>
  <si>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</si>
  <si>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</si>
  <si>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</si>
  <si>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</si>
  <si>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</si>
  <si>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</si>
  <si>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</si>
  <si>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</si>
  <si>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</si>
  <si>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</si>
  <si>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</si>
  <si>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</si>
  <si>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</si>
  <si>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</si>
  <si>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</si>
  <si>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</si>
  <si>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</si>
  <si>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</si>
  <si>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</si>
  <si>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</si>
  <si>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</si>
  <si>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</si>
  <si>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</si>
  <si>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</si>
  <si>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</si>
  <si>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</si>
  <si>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</si>
  <si>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</si>
  <si>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</si>
  <si>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</si>
  <si>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</si>
  <si>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</si>
  <si>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</si>
  <si>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</si>
  <si>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</si>
  <si>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</si>
  <si>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</si>
  <si>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</si>
  <si>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</si>
  <si>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</si>
  <si>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</si>
  <si>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</si>
  <si>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</si>
  <si>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</si>
  <si>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</si>
  <si>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</si>
  <si>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</si>
  <si>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</si>
  <si>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</si>
  <si>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</si>
  <si>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</si>
  <si>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</si>
  <si>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</si>
  <si>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</si>
  <si>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</si>
  <si>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</si>
  <si>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</si>
  <si>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</si>
  <si>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</si>
  <si>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</si>
  <si>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</si>
  <si>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</si>
  <si>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</si>
  <si>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</si>
  <si>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</si>
  <si>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</si>
  <si>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</si>
  <si>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</si>
  <si>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</si>
  <si>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</si>
  <si>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</si>
  <si>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</si>
  <si>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</si>
  <si>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</si>
  <si>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</si>
  <si>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</si>
  <si>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</si>
  <si>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</si>
  <si>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</si>
  <si>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</si>
  <si>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</si>
  <si>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</si>
  <si>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</si>
  <si>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</si>
  <si>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</si>
  <si>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</si>
  <si>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</si>
  <si>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</si>
  <si>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</si>
  <si>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</si>
  <si>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</si>
  <si>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</si>
  <si>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</si>
  <si>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</si>
  <si>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</si>
  <si>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</si>
  <si>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</si>
  <si>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</si>
  <si>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</si>
  <si>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</si>
  <si>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</si>
  <si>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</si>
  <si>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</si>
  <si>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</si>
  <si>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</si>
  <si>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</si>
  <si>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</si>
  <si>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</si>
  <si>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</si>
  <si>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</si>
  <si>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</si>
  <si>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</si>
  <si>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</si>
  <si>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</si>
  <si>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</si>
  <si>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</si>
  <si>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</si>
  <si>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</si>
  <si>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</si>
  <si>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</si>
  <si>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</si>
  <si>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</si>
  <si>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</si>
  <si>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</si>
  <si>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</si>
  <si>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</si>
  <si>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</si>
  <si>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</si>
  <si>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</si>
  <si>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</si>
  <si>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</si>
  <si>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</si>
  <si>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</si>
  <si>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</si>
  <si>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</si>
  <si>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</si>
  <si>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</si>
  <si>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</si>
  <si>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</si>
  <si>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</si>
  <si>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</si>
  <si>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</si>
  <si>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</si>
  <si>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</si>
  <si>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</si>
  <si>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</si>
  <si>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</si>
  <si>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</si>
  <si>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</si>
  <si>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</si>
  <si>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</si>
  <si>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</si>
  <si>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</si>
  <si>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</si>
  <si>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</si>
  <si>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</si>
  <si>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</si>
  <si>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</si>
  <si>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</si>
  <si>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</si>
  <si>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</si>
  <si>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</si>
  <si>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</si>
  <si>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</si>
  <si>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</si>
  <si>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</si>
  <si>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</si>
  <si>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</si>
  <si>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</si>
  <si>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</si>
  <si>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</si>
  <si>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</si>
  <si>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</si>
  <si>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</si>
  <si>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</si>
  <si>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</si>
  <si>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</si>
  <si>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</si>
  <si>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</si>
  <si>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</si>
  <si>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</si>
  <si>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</si>
  <si>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</si>
  <si>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</si>
  <si>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</si>
  <si>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</si>
  <si>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</si>
  <si>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</si>
  <si>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</si>
  <si>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</si>
  <si>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</si>
  <si>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</si>
  <si>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</si>
  <si>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</si>
  <si>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</si>
  <si>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</si>
  <si>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</si>
  <si>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</si>
  <si>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</si>
  <si>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</si>
  <si>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</si>
  <si>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</si>
  <si>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</si>
  <si>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</si>
  <si>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</si>
  <si>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</si>
  <si>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</si>
  <si>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</si>
  <si>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</si>
  <si>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</si>
  <si>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</si>
  <si>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</si>
  <si>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</si>
  <si>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</si>
  <si>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</si>
  <si>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</si>
  <si>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</si>
  <si>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</si>
  <si>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</si>
  <si>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</si>
  <si>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</si>
  <si>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</si>
  <si>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</si>
  <si>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</si>
  <si>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</si>
  <si>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</si>
  <si>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</si>
  <si>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</si>
  <si>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</si>
  <si>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</si>
  <si>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</si>
  <si>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</si>
  <si>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</si>
  <si>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</si>
  <si>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</si>
  <si>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</si>
  <si>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</si>
  <si>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</si>
  <si>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</si>
  <si>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</si>
  <si>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</si>
  <si>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</si>
  <si>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</si>
  <si>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</si>
  <si>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</si>
  <si>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</si>
  <si>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</si>
  <si>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</si>
  <si>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</si>
  <si>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</si>
  <si>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</si>
  <si>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</si>
  <si>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</si>
  <si>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</si>
  <si>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</si>
  <si>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</si>
  <si>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</si>
  <si>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</si>
  <si>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</si>
  <si>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</si>
  <si>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</si>
  <si>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</si>
  <si>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</si>
  <si>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</si>
  <si>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</si>
  <si>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</si>
  <si>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</si>
  <si>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</si>
  <si>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</si>
  <si>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</si>
  <si>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</si>
  <si>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</si>
  <si>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</si>
  <si>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</si>
  <si>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</si>
  <si>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</si>
  <si>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</si>
  <si>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</si>
  <si>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</si>
  <si>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</si>
  <si>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</si>
  <si>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</si>
  <si>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</si>
  <si>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</si>
  <si>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</si>
  <si>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</si>
  <si>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</si>
  <si>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</si>
  <si>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</si>
  <si>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</si>
  <si>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</si>
  <si>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</si>
  <si>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</si>
  <si>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</si>
  <si>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</si>
  <si>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</si>
  <si>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</si>
  <si>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</si>
  <si>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</si>
  <si>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</si>
  <si>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</si>
  <si>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</si>
  <si>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</si>
  <si>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</si>
  <si>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</si>
  <si>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</si>
  <si>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</si>
  <si>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</si>
  <si>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</si>
  <si>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</si>
  <si>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</si>
  <si>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</si>
  <si>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</si>
  <si>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</si>
  <si>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</si>
  <si>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</si>
  <si>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</si>
  <si>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</si>
  <si>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</si>
  <si>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</si>
  <si>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</si>
  <si>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</si>
  <si>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</si>
  <si>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</si>
  <si>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</si>
  <si>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</si>
  <si>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</si>
  <si>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</si>
  <si>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</si>
  <si>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</si>
  <si>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</si>
  <si>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</si>
  <si>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</si>
  <si>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</si>
  <si>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</si>
  <si>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</si>
  <si>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</si>
  <si>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</si>
  <si>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</si>
  <si>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</si>
  <si>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</si>
  <si>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</si>
  <si>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</si>
  <si>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</si>
  <si>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</si>
  <si>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</si>
  <si>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</si>
  <si>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</si>
  <si>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</si>
  <si>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</si>
  <si>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</si>
  <si>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</si>
  <si>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</si>
  <si>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</si>
  <si>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</si>
  <si>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</si>
  <si>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</si>
  <si>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</si>
  <si>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</si>
  <si>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</si>
  <si>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</si>
  <si>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</si>
  <si>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</si>
  <si>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</si>
  <si>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</si>
  <si>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</si>
  <si>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</si>
  <si>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</si>
  <si>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</si>
  <si>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</si>
  <si>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</si>
  <si>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</si>
  <si>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</si>
  <si>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</si>
  <si>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</si>
  <si>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</si>
  <si>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</si>
  <si>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</si>
  <si>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</si>
  <si>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</si>
  <si>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</si>
  <si>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</si>
  <si>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</si>
  <si>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</si>
  <si>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</si>
  <si>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</si>
  <si>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</si>
  <si>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</si>
  <si>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</si>
  <si>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</si>
  <si>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</si>
  <si>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</si>
  <si>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</si>
  <si>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</si>
  <si>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</si>
  <si>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</si>
  <si>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</si>
  <si>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</si>
  <si>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</si>
  <si>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</si>
  <si>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</si>
  <si>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</si>
  <si>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</si>
  <si>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</si>
  <si>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</si>
  <si>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</si>
  <si>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</si>
  <si>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</si>
  <si>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</si>
  <si>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</si>
  <si>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</si>
  <si>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</si>
  <si>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</si>
  <si>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</si>
  <si>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</si>
  <si>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</si>
  <si>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</si>
  <si>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</si>
  <si>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</si>
  <si>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</si>
  <si>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</si>
  <si>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</si>
  <si>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</si>
  <si>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</si>
  <si>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</si>
  <si>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</si>
  <si>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</si>
  <si>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</si>
  <si>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</si>
  <si>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</si>
  <si>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</si>
  <si>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</si>
  <si>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</si>
  <si>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</si>
  <si>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</si>
  <si>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</si>
  <si>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</si>
  <si>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</si>
  <si>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</si>
  <si>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</si>
  <si>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</si>
  <si>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</si>
  <si>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</si>
  <si>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</si>
  <si>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</si>
  <si>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</si>
  <si>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</si>
  <si>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</si>
  <si>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</si>
  <si>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</si>
  <si>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</si>
  <si>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</si>
  <si>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</si>
  <si>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</si>
  <si>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</si>
  <si>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</si>
  <si>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</si>
  <si>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</si>
  <si>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</si>
  <si>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</si>
  <si>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</si>
  <si>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</si>
  <si>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</si>
  <si>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</si>
  <si>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</si>
  <si>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</si>
  <si>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</si>
  <si>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</si>
  <si>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</si>
  <si>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</si>
  <si>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</si>
  <si>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</si>
  <si>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</si>
  <si>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</si>
  <si>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</si>
  <si>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</si>
  <si>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</si>
  <si>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</si>
  <si>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</si>
  <si>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</si>
  <si>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</si>
  <si>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</si>
  <si>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</si>
  <si>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</si>
  <si>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</si>
  <si>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</si>
  <si>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</si>
  <si>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</si>
  <si>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</si>
  <si>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</si>
  <si>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</si>
  <si>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</si>
  <si>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</si>
  <si>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</si>
  <si>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</si>
  <si>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</si>
  <si>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</si>
  <si>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</si>
  <si>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</si>
  <si>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</si>
  <si>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</si>
  <si>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</si>
  <si>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</si>
  <si>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</si>
  <si>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</si>
  <si>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</si>
  <si>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</si>
  <si>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</si>
  <si>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</si>
  <si>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</si>
  <si>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</si>
  <si>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</si>
  <si>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</si>
  <si>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</si>
  <si>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</si>
  <si>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</si>
  <si>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</si>
  <si>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</si>
  <si>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</si>
  <si>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</si>
  <si>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</si>
  <si>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</si>
  <si>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</si>
  <si>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</si>
  <si>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</si>
  <si>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</si>
  <si>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</si>
  <si>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</si>
  <si>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</si>
  <si>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</si>
  <si>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</si>
  <si>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</si>
  <si>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</si>
  <si>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</si>
  <si>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</si>
  <si>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</si>
  <si>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</si>
  <si>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</si>
  <si>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</si>
  <si>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</si>
  <si>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</si>
  <si>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</si>
  <si>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</si>
  <si>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</si>
  <si>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</si>
  <si>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</si>
  <si>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</si>
  <si>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</si>
  <si>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</si>
  <si>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</si>
  <si>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</si>
  <si>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</si>
  <si>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</si>
  <si>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</si>
  <si>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</si>
  <si>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</si>
  <si>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</si>
  <si>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</si>
  <si>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</si>
  <si>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</si>
  <si>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</si>
  <si>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</si>
  <si>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</si>
  <si>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</si>
  <si>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</si>
  <si>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</si>
  <si>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</si>
  <si>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</si>
  <si>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</si>
  <si>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</si>
  <si>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</si>
  <si>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</si>
  <si>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</si>
  <si>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</si>
  <si>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</si>
  <si>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</si>
  <si>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</si>
  <si>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</si>
  <si>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</si>
  <si>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</si>
  <si>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</si>
  <si>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</si>
  <si>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</si>
  <si>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</si>
  <si>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</si>
  <si>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</si>
  <si>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</si>
  <si>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</si>
  <si>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</si>
  <si>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</si>
  <si>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</si>
  <si>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</si>
  <si>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</si>
  <si>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</si>
  <si>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</si>
  <si>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</si>
  <si>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</si>
  <si>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</si>
  <si>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</si>
  <si>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</si>
  <si>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</si>
  <si>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</si>
  <si>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</si>
  <si>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</si>
  <si>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</si>
  <si>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</si>
  <si>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</si>
  <si>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</si>
  <si>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</si>
  <si>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</si>
  <si>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</si>
  <si>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</si>
  <si>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</si>
  <si>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</si>
  <si>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</si>
  <si>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</si>
  <si>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</si>
  <si>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</si>
  <si>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</si>
  <si>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</si>
  <si>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</si>
  <si>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</si>
  <si>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</si>
  <si>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</si>
  <si>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</si>
  <si>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</si>
  <si>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</si>
  <si>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</si>
  <si>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</si>
  <si>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</si>
  <si>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</si>
  <si>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</si>
  <si>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</si>
  <si>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</si>
  <si>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</si>
  <si>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</si>
  <si>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</si>
  <si>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</si>
  <si>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</si>
  <si>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</si>
  <si>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</si>
  <si>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</si>
  <si>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</si>
  <si>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</si>
  <si>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</si>
  <si>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</si>
  <si>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</si>
  <si>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</si>
  <si>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</si>
  <si>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</si>
  <si>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</si>
  <si>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</si>
  <si>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</si>
  <si>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</si>
  <si>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</si>
  <si>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</si>
  <si>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</si>
  <si>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</si>
  <si>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</si>
  <si>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</si>
  <si>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</si>
  <si>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</si>
  <si>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</si>
  <si>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</si>
  <si>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</si>
  <si>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</si>
  <si>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</si>
  <si>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</si>
  <si>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</si>
  <si>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</si>
  <si>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</si>
  <si>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</si>
  <si>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</si>
  <si>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</si>
  <si>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</si>
  <si>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</si>
  <si>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</si>
  <si>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</si>
  <si>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</si>
  <si>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</si>
  <si>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</si>
  <si>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</si>
  <si>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</si>
  <si>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</si>
  <si>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</si>
  <si>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</si>
  <si>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</si>
  <si>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</si>
  <si>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</si>
  <si>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</si>
  <si>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</si>
  <si>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</si>
  <si>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</si>
  <si>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</si>
  <si>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</si>
  <si>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</si>
  <si>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</si>
  <si>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</si>
  <si>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</si>
  <si>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</si>
  <si>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</si>
  <si>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</si>
  <si>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</si>
  <si>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</si>
  <si>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</si>
  <si>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</si>
  <si>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</si>
  <si>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</si>
  <si>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</si>
  <si>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</si>
  <si>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</si>
  <si>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</si>
  <si>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</si>
  <si>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</si>
  <si>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</si>
  <si>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</si>
  <si>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</si>
  <si>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</si>
  <si>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</si>
  <si>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</si>
  <si>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</si>
  <si>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</si>
  <si>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</si>
  <si>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</si>
  <si>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</si>
  <si>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</si>
  <si>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</si>
  <si>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</si>
  <si>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</si>
  <si>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</si>
  <si>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</si>
  <si>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</si>
  <si>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</si>
  <si>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</si>
  <si>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</si>
  <si>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</si>
  <si>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</si>
  <si>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</si>
  <si>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</si>
  <si>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</si>
  <si>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</si>
  <si>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</si>
  <si>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</si>
  <si>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</si>
  <si>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</si>
  <si>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</si>
  <si>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</si>
  <si>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</si>
  <si>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</si>
  <si>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</si>
  <si>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</si>
  <si>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</si>
  <si>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</si>
  <si>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</si>
  <si>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</si>
  <si>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</si>
  <si>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</si>
  <si>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</si>
  <si>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</si>
  <si>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</si>
  <si>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</si>
  <si>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</si>
  <si>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</si>
  <si>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</si>
  <si>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</si>
  <si>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</si>
  <si>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</si>
  <si>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</si>
  <si>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</si>
  <si>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</si>
  <si>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</si>
  <si>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</si>
  <si>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</si>
  <si>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</si>
  <si>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</si>
  <si>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</si>
  <si>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</si>
  <si>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</si>
  <si>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</si>
  <si>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</si>
  <si>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</si>
  <si>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</si>
  <si>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</si>
  <si>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</si>
  <si>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</si>
  <si>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</si>
  <si>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</si>
  <si>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</si>
  <si>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</si>
  <si>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</si>
  <si>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</si>
  <si>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</si>
  <si>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</si>
  <si>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</si>
  <si>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</si>
  <si>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</si>
  <si>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</si>
  <si>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</si>
  <si>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</si>
  <si>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</si>
  <si>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</si>
  <si>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</si>
  <si>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</si>
  <si>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</si>
  <si>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</si>
  <si>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</si>
  <si>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</si>
  <si>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</si>
  <si>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</si>
  <si>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</si>
  <si>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</si>
  <si>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</si>
  <si>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</si>
  <si>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</si>
  <si>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</si>
  <si>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</si>
  <si>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</si>
  <si>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</si>
  <si>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</si>
  <si>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</si>
  <si>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</si>
  <si>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</si>
  <si>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</si>
  <si>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</si>
  <si>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</si>
  <si>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</si>
  <si>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</si>
  <si>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</si>
  <si>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</si>
  <si>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</si>
  <si>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</si>
  <si>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</si>
  <si>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</si>
  <si>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</si>
  <si>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</si>
  <si>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</si>
  <si>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</si>
  <si>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</si>
  <si>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</si>
  <si>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</si>
  <si>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</si>
  <si>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</si>
  <si>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</si>
  <si>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</si>
  <si>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</si>
  <si>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</si>
  <si>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</si>
  <si>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</si>
  <si>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</si>
  <si>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</si>
  <si>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</si>
  <si>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</si>
  <si>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</si>
  <si>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</si>
  <si>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</si>
  <si>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</si>
  <si>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</si>
  <si>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</si>
  <si>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</si>
  <si>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</si>
  <si>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</si>
  <si>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</si>
  <si>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</si>
  <si>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</si>
  <si>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</si>
  <si>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</si>
  <si>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</si>
  <si>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</si>
  <si>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</si>
  <si>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</si>
  <si>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</si>
  <si>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</si>
  <si>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</si>
  <si>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</si>
  <si>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</si>
  <si>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</si>
  <si>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</si>
  <si>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</si>
  <si>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</si>
  <si>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</si>
  <si>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</si>
  <si>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</si>
  <si>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</si>
  <si>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</si>
  <si>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</si>
  <si>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</si>
  <si>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</si>
  <si>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</si>
  <si>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</si>
  <si>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</si>
  <si>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</si>
  <si>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</si>
  <si>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</si>
  <si>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</si>
  <si>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</si>
  <si>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</si>
  <si>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</si>
  <si>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</si>
  <si>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</si>
  <si>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</si>
  <si>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</si>
  <si>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</si>
  <si>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</si>
  <si>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</si>
  <si>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</si>
  <si>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</si>
  <si>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</si>
  <si>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</si>
  <si>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</si>
  <si>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</si>
  <si>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</si>
  <si>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</si>
  <si>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</si>
  <si>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</si>
  <si>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</si>
  <si>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</si>
  <si>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</si>
  <si>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</si>
  <si>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</si>
  <si>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</si>
  <si>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</si>
  <si>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</si>
  <si>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</si>
  <si>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</si>
  <si>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</si>
  <si>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</si>
  <si>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</si>
  <si>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</si>
  <si>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</si>
  <si>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</si>
  <si>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</si>
  <si>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</si>
  <si>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</si>
  <si>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</si>
  <si>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</si>
  <si>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</si>
  <si>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</si>
  <si>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</si>
  <si>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</si>
  <si>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</si>
  <si>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</si>
  <si>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</si>
  <si>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</si>
  <si>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</si>
  <si>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</si>
  <si>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</si>
  <si>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</si>
  <si>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</si>
  <si>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</si>
  <si>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</si>
  <si>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</si>
  <si>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</si>
  <si>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</si>
  <si>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</si>
  <si>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</si>
  <si>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</si>
  <si>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</si>
  <si>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</si>
  <si>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</si>
  <si>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</si>
  <si>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</si>
  <si>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</si>
  <si>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</si>
  <si>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</si>
  <si>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</si>
  <si>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</si>
  <si>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</si>
  <si>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</si>
  <si>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</si>
  <si>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</si>
  <si>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</si>
  <si>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</si>
  <si>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</si>
  <si>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</si>
  <si>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</si>
  <si>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</si>
  <si>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</si>
  <si>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</si>
  <si>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</si>
  <si>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</si>
  <si>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</si>
  <si>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</si>
  <si>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</si>
  <si>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</si>
  <si>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</si>
  <si>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</si>
  <si>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</si>
  <si>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</si>
  <si>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</si>
  <si>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</si>
  <si>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</si>
  <si>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</si>
  <si>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</si>
  <si>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</si>
  <si>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</si>
  <si>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</si>
  <si>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</si>
  <si>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</si>
  <si>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</si>
  <si>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</si>
  <si>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</si>
  <si>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</si>
  <si>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</si>
  <si>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</si>
  <si>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</si>
  <si>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</si>
  <si>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</si>
  <si>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</si>
  <si>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</si>
  <si>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</si>
  <si>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</si>
  <si>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</si>
  <si>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</si>
  <si>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</si>
  <si>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</si>
  <si>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</si>
  <si>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</si>
  <si>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</si>
  <si>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</si>
  <si>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</si>
  <si>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</si>
  <si>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</si>
  <si>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</si>
  <si>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</si>
  <si>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</si>
  <si>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</si>
  <si>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</si>
  <si>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</si>
  <si>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</si>
  <si>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</si>
  <si>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</si>
  <si>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</si>
  <si>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</si>
  <si>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</si>
  <si>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</si>
  <si>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</si>
  <si>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</si>
  <si>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</si>
  <si>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</si>
  <si>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</si>
  <si>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</si>
  <si>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</si>
  <si>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</si>
  <si>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</si>
  <si>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</si>
  <si>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</si>
  <si>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</si>
  <si>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</si>
  <si>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</si>
  <si>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</si>
  <si>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</si>
  <si>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</si>
  <si>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</si>
  <si>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</si>
  <si>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</si>
  <si>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</si>
  <si>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</si>
  <si>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</si>
  <si>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</si>
  <si>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</si>
  <si>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</si>
  <si>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</si>
  <si>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</si>
  <si>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</si>
  <si>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</si>
  <si>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</si>
  <si>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</si>
  <si>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</si>
  <si>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</si>
  <si>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</si>
  <si>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</si>
  <si>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</si>
  <si>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</si>
  <si>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</si>
  <si>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</si>
  <si>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</si>
  <si>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</si>
  <si>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</si>
  <si>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</si>
  <si>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</si>
  <si>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</si>
  <si>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</si>
  <si>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</si>
  <si>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</si>
  <si>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</si>
  <si>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</si>
  <si>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</si>
  <si>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</si>
  <si>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</si>
  <si>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</si>
  <si>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</si>
  <si>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</si>
  <si>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</si>
  <si>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</si>
  <si>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</si>
  <si>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</si>
  <si>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</si>
  <si>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</si>
  <si>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</si>
  <si>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</si>
  <si>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</si>
  <si>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</si>
  <si>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</si>
  <si>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</si>
  <si>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</si>
  <si>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</si>
  <si>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</si>
  <si>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</si>
  <si>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</si>
  <si>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</si>
  <si>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</si>
  <si>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</si>
  <si>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</si>
  <si>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</si>
  <si>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</si>
  <si>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</si>
  <si>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</si>
  <si>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</si>
  <si>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</si>
  <si>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</si>
  <si>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</si>
  <si>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</si>
  <si>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</si>
  <si>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</si>
  <si>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</si>
  <si>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</si>
  <si>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</si>
  <si>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</si>
  <si>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</si>
  <si>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</si>
  <si>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</si>
  <si>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</si>
  <si>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</si>
  <si>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</si>
  <si>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</si>
  <si>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</si>
  <si>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</si>
  <si>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</si>
  <si>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</si>
  <si>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</si>
  <si>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</si>
  <si>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</si>
  <si>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</si>
  <si>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</si>
  <si>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</si>
  <si>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</si>
  <si>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</si>
  <si>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</si>
  <si>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</si>
  <si>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</si>
  <si>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</si>
  <si>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</si>
  <si>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</si>
  <si>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</si>
  <si>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</si>
  <si>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</si>
  <si>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</si>
  <si>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</si>
  <si>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</si>
  <si>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</si>
  <si>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</si>
  <si>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</si>
  <si>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</si>
  <si>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</si>
  <si>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</si>
  <si>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</si>
  <si>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</si>
  <si>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</si>
  <si>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</si>
  <si>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</si>
  <si>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</si>
  <si>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</si>
  <si>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</si>
  <si>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</si>
  <si>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</si>
  <si>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</si>
  <si>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</si>
  <si>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</si>
  <si>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</si>
  <si>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</si>
  <si>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</si>
  <si>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</si>
  <si>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</si>
  <si>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</si>
  <si>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</si>
  <si>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</si>
  <si>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</si>
  <si>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</si>
  <si>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</si>
  <si>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</si>
  <si>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</si>
  <si>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</si>
  <si>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</si>
  <si>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</si>
  <si>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</si>
  <si>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</si>
  <si>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</si>
  <si>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</si>
  <si>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</si>
  <si>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</si>
  <si>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</si>
  <si>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</si>
  <si>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</si>
  <si>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</si>
  <si>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</si>
  <si>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</si>
  <si>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</si>
  <si>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</si>
  <si>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</si>
  <si>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</si>
  <si>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</si>
  <si>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</si>
  <si>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</si>
  <si>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</si>
  <si>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</si>
  <si>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</si>
  <si>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</si>
  <si>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</si>
  <si>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</si>
  <si>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</si>
  <si>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</si>
  <si>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</si>
  <si>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</si>
  <si>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</si>
  <si>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</si>
  <si>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</si>
  <si>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</si>
  <si>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</si>
  <si>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</si>
  <si>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</si>
  <si>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</si>
  <si>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</si>
  <si>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</si>
  <si>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</si>
  <si>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</si>
  <si>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</si>
  <si>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</si>
  <si>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</si>
  <si>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</si>
  <si>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</si>
  <si>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</si>
  <si>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</si>
  <si>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</si>
  <si>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</si>
  <si>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</si>
  <si>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</si>
  <si>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</si>
  <si>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</si>
  <si>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</si>
  <si>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</si>
  <si>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</si>
  <si>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</si>
  <si>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</si>
  <si>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</si>
  <si>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23/2011/032</t>
  </si>
  <si>
    <t>23/2011/200</t>
  </si>
  <si>
    <t>23001682015</t>
  </si>
  <si>
    <t>23/2008/157</t>
  </si>
  <si>
    <t>23/2008/156</t>
  </si>
  <si>
    <t>23/2009/010</t>
  </si>
  <si>
    <t>23/2010/057</t>
  </si>
  <si>
    <t>23003852014</t>
  </si>
  <si>
    <t>23/2011/208</t>
  </si>
  <si>
    <t>23002942013</t>
  </si>
  <si>
    <t>23003882014</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</si>
  <si>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</si>
  <si>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</si>
  <si>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</si>
  <si>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</si>
  <si>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</si>
  <si>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</si>
  <si>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</si>
  <si>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</si>
  <si>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055-2020</t>
  </si>
  <si>
    <t>172-2020</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</si>
  <si>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</si>
  <si>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</si>
  <si>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BERTA PAULA RIVERA QUIROZ</t>
  </si>
  <si>
    <t>CALLE 14 #3B-34 BARRIO NUEVA GRANADA SAHAGUN-CORDOBA</t>
  </si>
  <si>
    <t>322 655 22 13</t>
  </si>
  <si>
    <t>FRUTOZ@HOTMAIL.COM</t>
  </si>
  <si>
    <t>Prestar los servicios de educación inicial en el marco de la atención integral en Centros de Desarrollo Infantil -CDI- y Desarrollo nfantil en Medio Familiar -DIMF-, de conformidad con los Manuales Operativos de las Modalidades Institucional y Familiar, el ineamiento Técnico para la Atención a la Primera Infancia y las directrices establecidas por el ICBF, en armonía con la Política de Estado para el Desarrollo Integral de la Primera Infancia de Cero a Siempre</t>
  </si>
  <si>
    <t>2021-91-5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</si>
</sst>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3"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1109</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900113724</v>
      </c>
      <c r="C20" s="5"/>
      <c r="D20" s="73"/>
      <c r="E20" s="5"/>
      <c r="F20" s="5"/>
      <c r="G20" s="5"/>
      <c r="H20" s="242"/>
      <c r="I20" s="148" t="s">
        <v>1109</v>
      </c>
      <c r="J20" s="149" t="s">
        <v>1111</v>
      </c>
      <c r="K20" s="150">
        <v>3336655497</v>
      </c>
      <c r="L20" s="151">
        <v>44242</v>
      </c>
      <c r="M20" s="151">
        <v>44561</v>
      </c>
      <c r="N20" s="134">
        <f>+(M20-L20)/30</f>
        <v>10.633333333333333</v>
      </c>
      <c r="O20" s="137"/>
      <c r="U20" s="133"/>
      <c r="V20" s="105">
        <f ca="1">NOW()</f>
        <v>44200.686774768517</v>
      </c>
      <c r="W20" s="105">
        <f ca="1">NOW()</f>
        <v>44200.686774768517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REGIONAL UNIDOS POR UN TERRITORIO CON OPORTUNIDAD, PROGRESO SOCIAL Y PAZ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40562</v>
      </c>
      <c r="F48" s="144">
        <v>40908</v>
      </c>
      <c r="G48" s="159">
        <f>IF(AND(E48&lt;&gt;"",F48&lt;&gt;""),((F48-E48)/30),"")</f>
        <v>11.533333333333333</v>
      </c>
      <c r="H48" s="114" t="s">
        <v>2688</v>
      </c>
      <c r="I48" s="113" t="s">
        <v>220</v>
      </c>
      <c r="J48" s="113" t="s">
        <v>507</v>
      </c>
      <c r="K48" s="116">
        <v>740757512</v>
      </c>
      <c r="L48" s="115" t="s">
        <v>1148</v>
      </c>
      <c r="M48" s="117">
        <v>1</v>
      </c>
      <c r="N48" s="115" t="s">
        <v>27</v>
      </c>
      <c r="O48" s="115" t="s">
        <v>1148</v>
      </c>
      <c r="P48" s="78"/>
    </row>
    <row r="49" spans="1:16" s="6" customFormat="1" ht="24.75" customHeight="1" x14ac:dyDescent="0.25">
      <c r="A49" s="142">
        <v>2</v>
      </c>
      <c r="B49" s="111" t="s">
        <v>2676</v>
      </c>
      <c r="C49" s="112" t="s">
        <v>31</v>
      </c>
      <c r="D49" s="110" t="s">
        <v>2678</v>
      </c>
      <c r="E49" s="144">
        <v>40574</v>
      </c>
      <c r="F49" s="144">
        <v>40908</v>
      </c>
      <c r="G49" s="159">
        <f t="shared" ref="G49:G50" si="2">IF(AND(E49&lt;&gt;"",F49&lt;&gt;""),((F49-E49)/30),"")</f>
        <v>11.133333333333333</v>
      </c>
      <c r="H49" s="122" t="s">
        <v>2688</v>
      </c>
      <c r="I49" s="113" t="s">
        <v>220</v>
      </c>
      <c r="J49" s="113" t="s">
        <v>514</v>
      </c>
      <c r="K49" s="116">
        <v>30919686</v>
      </c>
      <c r="L49" s="115" t="s">
        <v>1148</v>
      </c>
      <c r="M49" s="117">
        <v>1</v>
      </c>
      <c r="N49" s="115" t="s">
        <v>27</v>
      </c>
      <c r="O49" s="124" t="s">
        <v>1148</v>
      </c>
      <c r="P49" s="78"/>
    </row>
    <row r="50" spans="1:16" s="6" customFormat="1" ht="24.75" customHeight="1" x14ac:dyDescent="0.25">
      <c r="A50" s="142">
        <v>3</v>
      </c>
      <c r="B50" s="111" t="s">
        <v>2676</v>
      </c>
      <c r="C50" s="112" t="s">
        <v>31</v>
      </c>
      <c r="D50" s="110" t="s">
        <v>2679</v>
      </c>
      <c r="E50" s="144">
        <v>42037</v>
      </c>
      <c r="F50" s="144">
        <v>42369</v>
      </c>
      <c r="G50" s="159">
        <f t="shared" si="2"/>
        <v>11.066666666666666</v>
      </c>
      <c r="H50" s="119" t="s">
        <v>2689</v>
      </c>
      <c r="I50" s="113" t="s">
        <v>220</v>
      </c>
      <c r="J50" s="113" t="s">
        <v>507</v>
      </c>
      <c r="K50" s="116">
        <v>2002483098</v>
      </c>
      <c r="L50" s="115" t="s">
        <v>1148</v>
      </c>
      <c r="M50" s="117">
        <v>1</v>
      </c>
      <c r="N50" s="115" t="s">
        <v>27</v>
      </c>
      <c r="O50" s="124" t="s">
        <v>1148</v>
      </c>
      <c r="P50" s="78"/>
    </row>
    <row r="51" spans="1:16" s="6" customFormat="1" ht="24.75" customHeight="1" outlineLevel="1" x14ac:dyDescent="0.25">
      <c r="A51" s="142">
        <v>4</v>
      </c>
      <c r="B51" s="111" t="s">
        <v>2676</v>
      </c>
      <c r="C51" s="112" t="s">
        <v>31</v>
      </c>
      <c r="D51" s="110" t="s">
        <v>2680</v>
      </c>
      <c r="E51" s="144">
        <v>39449</v>
      </c>
      <c r="F51" s="144">
        <v>39813</v>
      </c>
      <c r="G51" s="159">
        <f t="shared" ref="G51:G107" si="3">IF(AND(E51&lt;&gt;"",F51&lt;&gt;""),((F51-E51)/30),"")</f>
        <v>12.133333333333333</v>
      </c>
      <c r="H51" s="114" t="s">
        <v>2690</v>
      </c>
      <c r="I51" s="113" t="s">
        <v>220</v>
      </c>
      <c r="J51" s="113" t="s">
        <v>507</v>
      </c>
      <c r="K51" s="116">
        <v>21226392</v>
      </c>
      <c r="L51" s="115" t="s">
        <v>1148</v>
      </c>
      <c r="M51" s="117">
        <v>1</v>
      </c>
      <c r="N51" s="115" t="s">
        <v>27</v>
      </c>
      <c r="O51" s="124" t="s">
        <v>1148</v>
      </c>
      <c r="P51" s="78"/>
    </row>
    <row r="52" spans="1:16" s="7" customFormat="1" ht="24.75" customHeight="1" outlineLevel="1" x14ac:dyDescent="0.25">
      <c r="A52" s="143">
        <v>5</v>
      </c>
      <c r="B52" s="111" t="s">
        <v>2676</v>
      </c>
      <c r="C52" s="112" t="s">
        <v>31</v>
      </c>
      <c r="D52" s="110" t="s">
        <v>2681</v>
      </c>
      <c r="E52" s="144">
        <v>39449</v>
      </c>
      <c r="F52" s="144">
        <v>39813</v>
      </c>
      <c r="G52" s="159">
        <f t="shared" si="3"/>
        <v>12.133333333333333</v>
      </c>
      <c r="H52" s="119" t="s">
        <v>2691</v>
      </c>
      <c r="I52" s="113" t="s">
        <v>220</v>
      </c>
      <c r="J52" s="113" t="s">
        <v>507</v>
      </c>
      <c r="K52" s="116">
        <v>594338976</v>
      </c>
      <c r="L52" s="115" t="s">
        <v>1148</v>
      </c>
      <c r="M52" s="117">
        <v>1</v>
      </c>
      <c r="N52" s="115" t="s">
        <v>27</v>
      </c>
      <c r="O52" s="124" t="s">
        <v>1148</v>
      </c>
      <c r="P52" s="79"/>
    </row>
    <row r="53" spans="1:16" s="7" customFormat="1" ht="24.75" customHeight="1" outlineLevel="1" x14ac:dyDescent="0.25">
      <c r="A53" s="143">
        <v>6</v>
      </c>
      <c r="B53" s="111" t="s">
        <v>2676</v>
      </c>
      <c r="C53" s="112" t="s">
        <v>31</v>
      </c>
      <c r="D53" s="110" t="s">
        <v>2682</v>
      </c>
      <c r="E53" s="144">
        <v>39829</v>
      </c>
      <c r="F53" s="144">
        <v>40178</v>
      </c>
      <c r="G53" s="159">
        <f t="shared" si="3"/>
        <v>11.633333333333333</v>
      </c>
      <c r="H53" s="119" t="s">
        <v>2692</v>
      </c>
      <c r="I53" s="113" t="s">
        <v>220</v>
      </c>
      <c r="J53" s="113" t="s">
        <v>507</v>
      </c>
      <c r="K53" s="116">
        <v>665837340</v>
      </c>
      <c r="L53" s="115" t="s">
        <v>1148</v>
      </c>
      <c r="M53" s="117">
        <v>1</v>
      </c>
      <c r="N53" s="115" t="s">
        <v>27</v>
      </c>
      <c r="O53" s="124" t="s">
        <v>1148</v>
      </c>
      <c r="P53" s="79"/>
    </row>
    <row r="54" spans="1:16" s="7" customFormat="1" ht="24.75" customHeight="1" outlineLevel="1" x14ac:dyDescent="0.25">
      <c r="A54" s="143">
        <v>7</v>
      </c>
      <c r="B54" s="111" t="s">
        <v>2676</v>
      </c>
      <c r="C54" s="112" t="s">
        <v>31</v>
      </c>
      <c r="D54" s="110" t="s">
        <v>2683</v>
      </c>
      <c r="E54" s="144">
        <v>40182</v>
      </c>
      <c r="F54" s="144">
        <v>40543</v>
      </c>
      <c r="G54" s="159">
        <f t="shared" si="3"/>
        <v>12.033333333333333</v>
      </c>
      <c r="H54" s="114" t="s">
        <v>2692</v>
      </c>
      <c r="I54" s="113" t="s">
        <v>220</v>
      </c>
      <c r="J54" s="113" t="s">
        <v>507</v>
      </c>
      <c r="K54" s="118">
        <v>717670209</v>
      </c>
      <c r="L54" s="115" t="s">
        <v>1148</v>
      </c>
      <c r="M54" s="117">
        <v>1</v>
      </c>
      <c r="N54" s="115" t="s">
        <v>27</v>
      </c>
      <c r="O54" s="124" t="s">
        <v>1148</v>
      </c>
      <c r="P54" s="79"/>
    </row>
    <row r="55" spans="1:16" s="7" customFormat="1" ht="24.75" customHeight="1" outlineLevel="1" x14ac:dyDescent="0.25">
      <c r="A55" s="143">
        <v>8</v>
      </c>
      <c r="B55" s="111" t="s">
        <v>2676</v>
      </c>
      <c r="C55" s="112" t="s">
        <v>31</v>
      </c>
      <c r="D55" s="110" t="s">
        <v>2684</v>
      </c>
      <c r="E55" s="144">
        <v>42005</v>
      </c>
      <c r="F55" s="144">
        <v>42369</v>
      </c>
      <c r="G55" s="159">
        <f t="shared" si="3"/>
        <v>12.133333333333333</v>
      </c>
      <c r="H55" s="114" t="s">
        <v>2693</v>
      </c>
      <c r="I55" s="113" t="s">
        <v>220</v>
      </c>
      <c r="J55" s="113" t="s">
        <v>508</v>
      </c>
      <c r="K55" s="118">
        <v>1576002182</v>
      </c>
      <c r="L55" s="115" t="s">
        <v>1148</v>
      </c>
      <c r="M55" s="117">
        <v>1</v>
      </c>
      <c r="N55" s="115" t="s">
        <v>27</v>
      </c>
      <c r="O55" s="124" t="s">
        <v>1148</v>
      </c>
      <c r="P55" s="79"/>
    </row>
    <row r="56" spans="1:16" s="7" customFormat="1" ht="24.75" customHeight="1" outlineLevel="1" x14ac:dyDescent="0.25">
      <c r="A56" s="143">
        <v>9</v>
      </c>
      <c r="B56" s="111" t="s">
        <v>2676</v>
      </c>
      <c r="C56" s="112" t="s">
        <v>31</v>
      </c>
      <c r="D56" s="110" t="s">
        <v>2685</v>
      </c>
      <c r="E56" s="144">
        <v>40574</v>
      </c>
      <c r="F56" s="144">
        <v>40909</v>
      </c>
      <c r="G56" s="159">
        <f t="shared" si="3"/>
        <v>11.166666666666666</v>
      </c>
      <c r="H56" s="114" t="s">
        <v>2694</v>
      </c>
      <c r="I56" s="113" t="s">
        <v>220</v>
      </c>
      <c r="J56" s="113" t="s">
        <v>508</v>
      </c>
      <c r="K56" s="118">
        <v>106194252</v>
      </c>
      <c r="L56" s="115" t="s">
        <v>1148</v>
      </c>
      <c r="M56" s="117">
        <v>1</v>
      </c>
      <c r="N56" s="115" t="s">
        <v>27</v>
      </c>
      <c r="O56" s="124" t="s">
        <v>1148</v>
      </c>
      <c r="P56" s="79"/>
    </row>
    <row r="57" spans="1:16" s="7" customFormat="1" ht="24.75" customHeight="1" outlineLevel="1" x14ac:dyDescent="0.25">
      <c r="A57" s="143">
        <v>10</v>
      </c>
      <c r="B57" s="64" t="s">
        <v>2676</v>
      </c>
      <c r="C57" s="65" t="s">
        <v>31</v>
      </c>
      <c r="D57" s="63" t="s">
        <v>2686</v>
      </c>
      <c r="E57" s="144">
        <v>41562</v>
      </c>
      <c r="F57" s="144">
        <v>41943</v>
      </c>
      <c r="G57" s="159">
        <f t="shared" si="3"/>
        <v>12.7</v>
      </c>
      <c r="H57" s="64" t="s">
        <v>2695</v>
      </c>
      <c r="I57" s="63" t="s">
        <v>220</v>
      </c>
      <c r="J57" s="63" t="s">
        <v>500</v>
      </c>
      <c r="K57" s="66">
        <v>2885279275</v>
      </c>
      <c r="L57" s="65" t="s">
        <v>26</v>
      </c>
      <c r="M57" s="67">
        <v>0.5</v>
      </c>
      <c r="N57" s="65" t="s">
        <v>27</v>
      </c>
      <c r="O57" s="124" t="s">
        <v>1148</v>
      </c>
      <c r="P57" s="79"/>
    </row>
    <row r="58" spans="1:16" s="7" customFormat="1" ht="24.75" customHeight="1" outlineLevel="1" x14ac:dyDescent="0.25">
      <c r="A58" s="143">
        <v>11</v>
      </c>
      <c r="B58" s="64" t="s">
        <v>2676</v>
      </c>
      <c r="C58" s="65" t="s">
        <v>31</v>
      </c>
      <c r="D58" s="63" t="s">
        <v>2687</v>
      </c>
      <c r="E58" s="144">
        <v>42005</v>
      </c>
      <c r="F58" s="144">
        <v>42369</v>
      </c>
      <c r="G58" s="159">
        <f t="shared" si="3"/>
        <v>12.133333333333333</v>
      </c>
      <c r="H58" s="64" t="s">
        <v>2693</v>
      </c>
      <c r="I58" s="63" t="s">
        <v>220</v>
      </c>
      <c r="J58" s="63" t="s">
        <v>500</v>
      </c>
      <c r="K58" s="66">
        <v>2834390429</v>
      </c>
      <c r="L58" s="65" t="s">
        <v>1148</v>
      </c>
      <c r="M58" s="67">
        <v>1</v>
      </c>
      <c r="N58" s="65" t="s">
        <v>27</v>
      </c>
      <c r="O58" s="124"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2696</v>
      </c>
      <c r="E114" s="144">
        <v>43879</v>
      </c>
      <c r="F114" s="144">
        <v>44196</v>
      </c>
      <c r="G114" s="159">
        <f>IF(AND(E114&lt;&gt;"",F114&lt;&gt;""),((F114-E114)/30),"")</f>
        <v>10.566666666666666</v>
      </c>
      <c r="H114" s="122" t="s">
        <v>2698</v>
      </c>
      <c r="I114" s="121" t="s">
        <v>1109</v>
      </c>
      <c r="J114" s="121" t="s">
        <v>1111</v>
      </c>
      <c r="K114" s="123">
        <v>721728138</v>
      </c>
      <c r="L114" s="100">
        <f>+IF(AND(K114&gt;0,O114="Ejecución"),(K114/877802)*Tabla28[[#This Row],[% participación]],IF(AND(K114&gt;0,O114&lt;&gt;"Ejecución"),"-",""))</f>
        <v>822.19924083107583</v>
      </c>
      <c r="M114" s="124" t="s">
        <v>1148</v>
      </c>
      <c r="N114" s="172">
        <v>1</v>
      </c>
      <c r="O114" s="161" t="s">
        <v>1150</v>
      </c>
      <c r="P114" s="78"/>
    </row>
    <row r="115" spans="1:16" s="6" customFormat="1" ht="24.75" customHeight="1" x14ac:dyDescent="0.25">
      <c r="A115" s="142">
        <v>2</v>
      </c>
      <c r="B115" s="160" t="s">
        <v>2664</v>
      </c>
      <c r="C115" s="162" t="s">
        <v>31</v>
      </c>
      <c r="D115" s="63" t="s">
        <v>2697</v>
      </c>
      <c r="E115" s="144">
        <v>43895</v>
      </c>
      <c r="F115" s="144">
        <v>44196</v>
      </c>
      <c r="G115" s="159">
        <f t="shared" ref="G115:G116" si="4">IF(AND(E115&lt;&gt;"",F115&lt;&gt;""),((F115-E115)/30),"")</f>
        <v>10.033333333333333</v>
      </c>
      <c r="H115" s="64" t="s">
        <v>2699</v>
      </c>
      <c r="I115" s="63" t="s">
        <v>220</v>
      </c>
      <c r="J115" s="63" t="s">
        <v>513</v>
      </c>
      <c r="K115" s="68">
        <v>674291939</v>
      </c>
      <c r="L115" s="100">
        <f>+IF(AND(K115&gt;0,O115="Ejecución"),(K115/877802)*Tabla28[[#This Row],[% participación]],IF(AND(K115&gt;0,O115&lt;&gt;"Ejecución"),"-",""))</f>
        <v>768.15949268741701</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1E-3</v>
      </c>
      <c r="G179" s="164">
        <f>IF(F179&gt;0,SUM(E179+F179),"")</f>
        <v>2.1000000000000001E-2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70069765.437000006</v>
      </c>
      <c r="F185" s="92"/>
      <c r="G185" s="93"/>
      <c r="H185" s="88"/>
      <c r="I185" s="90" t="s">
        <v>2627</v>
      </c>
      <c r="J185" s="165">
        <f>+SUM(M179:M183)</f>
        <v>0.02</v>
      </c>
      <c r="K185" s="235" t="s">
        <v>2628</v>
      </c>
      <c r="L185" s="235"/>
      <c r="M185" s="94">
        <f>+J185*(SUM(K20:K35))</f>
        <v>66733109.940000005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41991</v>
      </c>
      <c r="D193" s="5"/>
      <c r="E193" s="125">
        <v>3708</v>
      </c>
      <c r="F193" s="5"/>
      <c r="G193" s="5"/>
      <c r="H193" s="146" t="s">
        <v>2700</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2021-01-04T21:28:59Z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