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gueth\Desktop\BETT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<sst xmlns="http://schemas.openxmlformats.org/spreadsheetml/2006/main" count="3327" uniqueCount="2707">
  <si>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</si>
  <si>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</si>
  <si>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</si>
  <si>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</si>
  <si>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</si>
  <si>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</si>
  <si>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</si>
  <si>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</si>
  <si>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</si>
  <si>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</si>
  <si>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</si>
  <si>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</si>
  <si>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</si>
  <si>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</si>
  <si>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</si>
  <si>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</si>
  <si>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</si>
  <si>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</si>
  <si>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</si>
  <si>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</si>
  <si>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</si>
  <si>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</si>
  <si>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</si>
  <si>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</si>
  <si>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</si>
  <si>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</si>
  <si>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</si>
  <si>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</si>
  <si>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</si>
  <si>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</si>
  <si>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</si>
  <si>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</si>
  <si>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</si>
  <si>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</si>
  <si>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</si>
  <si>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</si>
  <si>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</si>
  <si>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</si>
  <si>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</si>
  <si>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</si>
  <si>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</si>
  <si>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</si>
  <si>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</si>
  <si>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</si>
  <si>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</si>
  <si>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</si>
  <si>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</si>
  <si>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</si>
  <si>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</si>
  <si>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</si>
  <si>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</si>
  <si>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</si>
  <si>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</si>
  <si>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</si>
  <si>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</si>
  <si>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</si>
  <si>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</si>
  <si>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</si>
  <si>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</si>
  <si>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</si>
  <si>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</si>
  <si>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</si>
  <si>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</si>
  <si>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</si>
  <si>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</si>
  <si>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</si>
  <si>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</si>
  <si>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</si>
  <si>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</si>
  <si>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</si>
  <si>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</si>
  <si>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</si>
  <si>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</si>
  <si>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</si>
  <si>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</si>
  <si>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</si>
  <si>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</si>
  <si>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</si>
  <si>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</si>
  <si>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</si>
  <si>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</si>
  <si>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</si>
  <si>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</si>
  <si>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</si>
  <si>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</si>
  <si>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</si>
  <si>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</si>
  <si>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</si>
  <si>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</si>
  <si>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</si>
  <si>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</si>
  <si>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</si>
  <si>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</si>
  <si>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</si>
  <si>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</si>
  <si>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</si>
  <si>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</si>
  <si>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</si>
  <si>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</si>
  <si>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</si>
  <si>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</si>
  <si>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</si>
  <si>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</si>
  <si>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</si>
  <si>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</si>
  <si>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</si>
  <si>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</si>
  <si>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</si>
  <si>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</si>
  <si>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</si>
  <si>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</si>
  <si>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</si>
  <si>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</si>
  <si>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</si>
  <si>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</si>
  <si>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</si>
  <si>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</si>
  <si>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</si>
  <si>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</si>
  <si>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</si>
  <si>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</si>
  <si>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</si>
  <si>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</si>
  <si>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</si>
  <si>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</si>
  <si>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</si>
  <si>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</si>
  <si>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</si>
  <si>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</si>
  <si>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</si>
  <si>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</si>
  <si>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</si>
  <si>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</si>
  <si>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</si>
  <si>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</si>
  <si>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</si>
  <si>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</si>
  <si>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</si>
  <si>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</si>
  <si>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</si>
  <si>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</si>
  <si>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</si>
  <si>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</si>
  <si>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</si>
  <si>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</si>
  <si>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</si>
  <si>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</si>
  <si>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</si>
  <si>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</si>
  <si>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</si>
  <si>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</si>
  <si>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</si>
  <si>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</si>
  <si>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</si>
  <si>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</si>
  <si>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</si>
  <si>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</si>
  <si>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</si>
  <si>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</si>
  <si>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</si>
  <si>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</si>
  <si>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</si>
  <si>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</si>
  <si>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</si>
  <si>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</si>
  <si>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</si>
  <si>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</si>
  <si>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</si>
  <si>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</si>
  <si>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</si>
  <si>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</si>
  <si>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</si>
  <si>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</si>
  <si>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</si>
  <si>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</si>
  <si>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</si>
  <si>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</si>
  <si>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</si>
  <si>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</si>
  <si>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</si>
  <si>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</si>
  <si>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</si>
  <si>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</si>
  <si>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</si>
  <si>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</si>
  <si>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</si>
  <si>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</si>
  <si>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</si>
  <si>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</si>
  <si>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</si>
  <si>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</si>
  <si>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</si>
  <si>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</si>
  <si>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</si>
  <si>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</si>
  <si>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</si>
  <si>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</si>
  <si>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</si>
  <si>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</si>
  <si>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</si>
  <si>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</si>
  <si>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</si>
  <si>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</si>
  <si>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</si>
  <si>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</si>
  <si>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</si>
  <si>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</si>
  <si>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</si>
  <si>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</si>
  <si>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</si>
  <si>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</si>
  <si>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</si>
  <si>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</si>
  <si>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</si>
  <si>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</si>
  <si>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</si>
  <si>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</si>
  <si>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</si>
  <si>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</si>
  <si>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</si>
  <si>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</si>
  <si>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</si>
  <si>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</si>
  <si>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</si>
  <si>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</si>
  <si>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</si>
  <si>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</si>
  <si>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</si>
  <si>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</si>
  <si>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</si>
  <si>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</si>
  <si>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</si>
  <si>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</si>
  <si>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</si>
  <si>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</si>
  <si>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</si>
  <si>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</si>
  <si>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</si>
  <si>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</si>
  <si>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</si>
  <si>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</si>
  <si>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</si>
  <si>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</si>
  <si>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</si>
  <si>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</si>
  <si>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</si>
  <si>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</si>
  <si>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</si>
  <si>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</si>
  <si>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</si>
  <si>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</si>
  <si>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</si>
  <si>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</si>
  <si>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</si>
  <si>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</si>
  <si>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</si>
  <si>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</si>
  <si>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</si>
  <si>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</si>
  <si>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</si>
  <si>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</si>
  <si>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</si>
  <si>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</si>
  <si>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</si>
  <si>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</si>
  <si>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</si>
  <si>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</si>
  <si>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</si>
  <si>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</si>
  <si>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</si>
  <si>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</si>
  <si>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</si>
  <si>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</si>
  <si>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</si>
  <si>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</si>
  <si>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</si>
  <si>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</si>
  <si>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</si>
  <si>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</si>
  <si>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</si>
  <si>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</si>
  <si>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</si>
  <si>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</si>
  <si>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</si>
  <si>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</si>
  <si>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</si>
  <si>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</si>
  <si>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</si>
  <si>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</si>
  <si>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</si>
  <si>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</si>
  <si>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</si>
  <si>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</si>
  <si>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</si>
  <si>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</si>
  <si>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</si>
  <si>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</si>
  <si>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</si>
  <si>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</si>
  <si>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</si>
  <si>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</si>
  <si>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</si>
  <si>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</si>
  <si>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</si>
  <si>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</si>
  <si>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</si>
  <si>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</si>
  <si>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</si>
  <si>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</si>
  <si>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</si>
  <si>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</si>
  <si>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</si>
  <si>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</si>
  <si>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</si>
  <si>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</si>
  <si>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</si>
  <si>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</si>
  <si>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</si>
  <si>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</si>
  <si>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</si>
  <si>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</si>
  <si>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</si>
  <si>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</si>
  <si>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</si>
  <si>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</si>
  <si>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</si>
  <si>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</si>
  <si>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</si>
  <si>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</si>
  <si>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</si>
  <si>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</si>
  <si>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</si>
  <si>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</si>
  <si>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</si>
  <si>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</si>
  <si>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</si>
  <si>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</si>
  <si>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</si>
  <si>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</si>
  <si>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</si>
  <si>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</si>
  <si>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</si>
  <si>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</si>
  <si>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</si>
  <si>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</si>
  <si>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</si>
  <si>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</si>
  <si>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</si>
  <si>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</si>
  <si>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</si>
  <si>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</si>
  <si>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</si>
  <si>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</si>
  <si>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</si>
  <si>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</si>
  <si>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</si>
  <si>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</si>
  <si>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</si>
  <si>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</si>
  <si>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</si>
  <si>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</si>
  <si>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</si>
  <si>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</si>
  <si>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</si>
  <si>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</si>
  <si>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</si>
  <si>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</si>
  <si>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</si>
  <si>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</si>
  <si>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</si>
  <si>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</si>
  <si>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</si>
  <si>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</si>
  <si>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</si>
  <si>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</si>
  <si>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</si>
  <si>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</si>
  <si>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</si>
  <si>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</si>
  <si>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</si>
  <si>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</si>
  <si>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</si>
  <si>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</si>
  <si>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</si>
  <si>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</si>
  <si>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</si>
  <si>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</si>
  <si>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</si>
  <si>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</si>
  <si>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</si>
  <si>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</si>
  <si>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</si>
  <si>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</si>
  <si>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</si>
  <si>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</si>
  <si>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</si>
  <si>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</si>
  <si>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</si>
  <si>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</si>
  <si>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</si>
  <si>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</si>
  <si>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</si>
  <si>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</si>
  <si>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</si>
  <si>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</si>
  <si>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</si>
  <si>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</si>
  <si>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</si>
  <si>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</si>
  <si>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</si>
  <si>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</si>
  <si>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</si>
  <si>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</si>
  <si>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</si>
  <si>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</si>
  <si>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</si>
  <si>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</si>
  <si>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</si>
  <si>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</si>
  <si>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</si>
  <si>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</si>
  <si>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</si>
  <si>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</si>
  <si>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</si>
  <si>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</si>
  <si>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</si>
  <si>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</si>
  <si>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</si>
  <si>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</si>
  <si>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</si>
  <si>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</si>
  <si>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</si>
  <si>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</si>
  <si>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</si>
  <si>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</si>
  <si>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</si>
  <si>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</si>
  <si>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</si>
  <si>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</si>
  <si>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</si>
  <si>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</si>
  <si>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</si>
  <si>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</si>
  <si>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</si>
  <si>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</si>
  <si>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</si>
  <si>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</si>
  <si>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</si>
  <si>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</si>
  <si>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</si>
  <si>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</si>
  <si>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</si>
  <si>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</si>
  <si>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</si>
  <si>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</si>
  <si>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</si>
  <si>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</si>
  <si>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</si>
  <si>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</si>
  <si>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</si>
  <si>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</si>
  <si>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</si>
  <si>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</si>
  <si>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</si>
  <si>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</si>
  <si>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</si>
  <si>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</si>
  <si>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</si>
  <si>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</si>
  <si>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</si>
  <si>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</si>
  <si>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</si>
  <si>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</si>
  <si>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</si>
  <si>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</si>
  <si>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</si>
  <si>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</si>
  <si>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</si>
  <si>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</si>
  <si>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</si>
  <si>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</si>
  <si>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</si>
  <si>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</si>
  <si>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</si>
  <si>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</si>
  <si>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</si>
  <si>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</si>
  <si>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</si>
  <si>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</si>
  <si>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</si>
  <si>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</si>
  <si>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</si>
  <si>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</si>
  <si>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</si>
  <si>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</si>
  <si>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</si>
  <si>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</si>
  <si>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</si>
  <si>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</si>
  <si>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</si>
  <si>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</si>
  <si>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</si>
  <si>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</si>
  <si>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</si>
  <si>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</si>
  <si>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</si>
  <si>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</si>
  <si>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</si>
  <si>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</si>
  <si>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</si>
  <si>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</si>
  <si>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</si>
  <si>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</si>
  <si>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</si>
  <si>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</si>
  <si>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</si>
  <si>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</si>
  <si>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</si>
  <si>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</si>
  <si>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</si>
  <si>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</si>
  <si>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</si>
  <si>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</si>
  <si>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</si>
  <si>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</si>
  <si>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</si>
  <si>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</si>
  <si>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</si>
  <si>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</si>
  <si>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</si>
  <si>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</si>
  <si>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</si>
  <si>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</si>
  <si>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</si>
  <si>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</si>
  <si>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</si>
  <si>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</si>
  <si>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</si>
  <si>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</si>
  <si>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</si>
  <si>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</si>
  <si>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</si>
  <si>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</si>
  <si>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</si>
  <si>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</si>
  <si>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</si>
  <si>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</si>
  <si>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</si>
  <si>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</si>
  <si>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</si>
  <si>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</si>
  <si>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</si>
  <si>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</si>
  <si>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</si>
  <si>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</si>
  <si>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</si>
  <si>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</si>
  <si>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</si>
  <si>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</si>
  <si>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</si>
  <si>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</si>
  <si>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</si>
  <si>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</si>
  <si>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</si>
  <si>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</si>
  <si>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</si>
  <si>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</si>
  <si>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</si>
  <si>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</si>
  <si>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</si>
  <si>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</si>
  <si>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</si>
  <si>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</si>
  <si>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</si>
  <si>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</si>
  <si>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</si>
  <si>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</si>
  <si>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</si>
  <si>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</si>
  <si>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</si>
  <si>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</si>
  <si>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</si>
  <si>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</si>
  <si>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</si>
  <si>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</si>
  <si>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</si>
  <si>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</si>
  <si>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</si>
  <si>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</si>
  <si>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</si>
  <si>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</si>
  <si>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</si>
  <si>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</si>
  <si>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</si>
  <si>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</si>
  <si>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</si>
  <si>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</si>
  <si>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</si>
  <si>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</si>
  <si>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</si>
  <si>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</si>
  <si>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</si>
  <si>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</si>
  <si>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</si>
  <si>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</si>
  <si>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</si>
  <si>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</si>
  <si>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</si>
  <si>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</si>
  <si>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</si>
  <si>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</si>
  <si>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</si>
  <si>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</si>
  <si>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</si>
  <si>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</si>
  <si>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</si>
  <si>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</si>
  <si>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</si>
  <si>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</si>
  <si>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</si>
  <si>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</si>
  <si>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</si>
  <si>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</si>
  <si>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</si>
  <si>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</si>
  <si>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</si>
  <si>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</si>
  <si>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</si>
  <si>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</si>
  <si>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</si>
  <si>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</si>
  <si>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</si>
  <si>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</si>
  <si>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</si>
  <si>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</si>
  <si>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</si>
  <si>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</si>
  <si>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</si>
  <si>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</si>
  <si>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</si>
  <si>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</si>
  <si>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</si>
  <si>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</si>
  <si>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</si>
  <si>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</si>
  <si>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</si>
  <si>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</si>
  <si>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</si>
  <si>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</si>
  <si>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</si>
  <si>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</si>
  <si>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</si>
  <si>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</si>
  <si>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</si>
  <si>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</si>
  <si>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</si>
  <si>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</si>
  <si>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</si>
  <si>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</si>
  <si>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</si>
  <si>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</si>
  <si>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</si>
  <si>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</si>
  <si>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</si>
  <si>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</si>
  <si>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</si>
  <si>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</si>
  <si>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</si>
  <si>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</si>
  <si>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</si>
  <si>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</si>
  <si>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</si>
  <si>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</si>
  <si>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</si>
  <si>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</si>
  <si>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</si>
  <si>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</si>
  <si>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</si>
  <si>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</si>
  <si>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</si>
  <si>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</si>
  <si>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</si>
  <si>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</si>
  <si>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</si>
  <si>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</si>
  <si>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</si>
  <si>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</si>
  <si>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</si>
  <si>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</si>
  <si>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</si>
  <si>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</si>
  <si>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</si>
  <si>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</si>
  <si>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</si>
  <si>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</si>
  <si>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</si>
  <si>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</si>
  <si>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</si>
  <si>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</si>
  <si>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</si>
  <si>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</si>
  <si>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</si>
  <si>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</si>
  <si>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</si>
  <si>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</si>
  <si>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</si>
  <si>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</si>
  <si>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</si>
  <si>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</si>
  <si>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</si>
  <si>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</si>
  <si>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</si>
  <si>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</si>
  <si>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</si>
  <si>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</si>
  <si>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</si>
  <si>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</si>
  <si>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</si>
  <si>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</si>
  <si>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</si>
  <si>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</si>
  <si>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</si>
  <si>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</si>
  <si>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</si>
  <si>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</si>
  <si>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</si>
  <si>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</si>
  <si>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</si>
  <si>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</si>
  <si>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</si>
  <si>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</si>
  <si>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</si>
  <si>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</si>
  <si>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</si>
  <si>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</si>
  <si>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</si>
  <si>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</si>
  <si>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</si>
  <si>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</si>
  <si>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</si>
  <si>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</si>
  <si>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</si>
  <si>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</si>
  <si>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</si>
  <si>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</si>
  <si>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</si>
  <si>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</si>
  <si>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</si>
  <si>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</si>
  <si>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</si>
  <si>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</si>
  <si>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</si>
  <si>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</si>
  <si>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</si>
  <si>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</si>
  <si>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</si>
  <si>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</si>
  <si>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</si>
  <si>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</si>
  <si>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</si>
  <si>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</si>
  <si>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</si>
  <si>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</si>
  <si>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</si>
  <si>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</si>
  <si>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</si>
  <si>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</si>
  <si>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</si>
  <si>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</si>
  <si>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</si>
  <si>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</si>
  <si>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</si>
  <si>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</si>
  <si>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</si>
  <si>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</si>
  <si>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</si>
  <si>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</si>
  <si>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</si>
  <si>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</si>
  <si>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</si>
  <si>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</si>
  <si>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</si>
  <si>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</si>
  <si>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</si>
  <si>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</si>
  <si>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</si>
  <si>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</si>
  <si>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</si>
  <si>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</si>
  <si>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</si>
  <si>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</si>
  <si>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</si>
  <si>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</si>
  <si>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</si>
  <si>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</si>
  <si>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</si>
  <si>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</si>
  <si>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</si>
  <si>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</si>
  <si>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</si>
  <si>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</si>
  <si>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</si>
  <si>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</si>
  <si>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</si>
  <si>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</si>
  <si>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</si>
  <si>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</si>
  <si>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</si>
  <si>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</si>
  <si>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</si>
  <si>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</si>
  <si>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</si>
  <si>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</si>
  <si>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</si>
  <si>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</si>
  <si>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</si>
  <si>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</si>
  <si>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</si>
  <si>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</si>
  <si>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</si>
  <si>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</si>
  <si>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</si>
  <si>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</si>
  <si>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</si>
  <si>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</si>
  <si>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</si>
  <si>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</si>
  <si>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</si>
  <si>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</si>
  <si>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</si>
  <si>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</si>
  <si>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</si>
  <si>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</si>
  <si>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</si>
  <si>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</si>
  <si>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</si>
  <si>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</si>
  <si>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</si>
  <si>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</si>
  <si>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</si>
  <si>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</si>
  <si>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</si>
  <si>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</si>
  <si>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</si>
  <si>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</si>
  <si>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</si>
  <si>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</si>
  <si>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</si>
  <si>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</si>
  <si>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</si>
  <si>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</si>
  <si>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</si>
  <si>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</si>
  <si>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</si>
  <si>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</si>
  <si>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</si>
  <si>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</si>
  <si>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</si>
  <si>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</si>
  <si>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</si>
  <si>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</si>
  <si>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</si>
  <si>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</si>
  <si>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</si>
  <si>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</si>
  <si>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</si>
  <si>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</si>
  <si>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</si>
  <si>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</si>
  <si>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</si>
  <si>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</si>
  <si>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</si>
  <si>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</si>
  <si>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</si>
  <si>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</si>
  <si>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</si>
  <si>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</si>
  <si>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</si>
  <si>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</si>
  <si>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</si>
  <si>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</si>
  <si>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</si>
  <si>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</si>
  <si>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</si>
  <si>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</si>
  <si>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</si>
  <si>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</si>
  <si>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</si>
  <si>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</si>
  <si>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</si>
  <si>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</si>
  <si>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</si>
  <si>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</si>
  <si>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</si>
  <si>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</si>
  <si>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</si>
  <si>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</si>
  <si>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</si>
  <si>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</si>
  <si>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</si>
  <si>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</si>
  <si>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</si>
  <si>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</si>
  <si>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</si>
  <si>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</si>
  <si>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</si>
  <si>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</si>
  <si>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</si>
  <si>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</si>
  <si>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</si>
  <si>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</si>
  <si>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</si>
  <si>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</si>
  <si>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</si>
  <si>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</si>
  <si>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</si>
  <si>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</si>
  <si>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</si>
  <si>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</si>
  <si>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</si>
  <si>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</si>
  <si>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</si>
  <si>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</si>
  <si>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</si>
  <si>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</si>
  <si>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</si>
  <si>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</si>
  <si>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</si>
  <si>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</si>
  <si>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</si>
  <si>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</si>
  <si>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</si>
  <si>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</si>
  <si>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</si>
  <si>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</si>
  <si>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</si>
  <si>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</si>
  <si>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</si>
  <si>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</si>
  <si>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</si>
  <si>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</si>
  <si>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</si>
  <si>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</si>
  <si>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</si>
  <si>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</si>
  <si>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</si>
  <si>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</si>
  <si>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</si>
  <si>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</si>
  <si>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</si>
  <si>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</si>
  <si>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</si>
  <si>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</si>
  <si>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</si>
  <si>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</si>
  <si>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</si>
  <si>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</si>
  <si>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</si>
  <si>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</si>
  <si>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</si>
  <si>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</si>
  <si>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</si>
  <si>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</si>
  <si>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</si>
  <si>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</si>
  <si>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</si>
  <si>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</si>
  <si>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</si>
  <si>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</si>
  <si>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</si>
  <si>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</si>
  <si>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</si>
  <si>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</si>
  <si>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</si>
  <si>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</si>
  <si>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</si>
  <si>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</si>
  <si>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</si>
  <si>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</si>
  <si>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</si>
  <si>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</si>
  <si>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</si>
  <si>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</si>
  <si>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</si>
  <si>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</si>
  <si>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</si>
  <si>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</si>
  <si>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</si>
  <si>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</si>
  <si>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</si>
  <si>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</si>
  <si>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</si>
  <si>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</si>
  <si>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</si>
  <si>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</si>
  <si>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</si>
  <si>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</si>
  <si>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</si>
  <si>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</si>
  <si>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</si>
  <si>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</si>
  <si>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</si>
  <si>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</si>
  <si>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</si>
  <si>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</si>
  <si>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</si>
  <si>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</si>
  <si>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</si>
  <si>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</si>
  <si>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</si>
  <si>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</si>
  <si>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</si>
  <si>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</si>
  <si>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</si>
  <si>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</si>
  <si>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</si>
  <si>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</si>
  <si>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</si>
  <si>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</si>
  <si>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</si>
  <si>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</si>
  <si>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</si>
  <si>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</si>
  <si>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</si>
  <si>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</si>
  <si>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</si>
  <si>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</si>
  <si>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</si>
  <si>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</si>
  <si>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</si>
  <si>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</si>
  <si>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</si>
  <si>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</si>
  <si>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</si>
  <si>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</si>
  <si>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</si>
  <si>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</si>
  <si>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</si>
  <si>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</si>
  <si>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</si>
  <si>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</si>
  <si>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</si>
  <si>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</si>
  <si>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</si>
  <si>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</si>
  <si>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</si>
  <si>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</si>
  <si>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</si>
  <si>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</si>
  <si>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</si>
  <si>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</si>
  <si>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</si>
  <si>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</si>
  <si>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</si>
  <si>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</si>
  <si>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</si>
  <si>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</si>
  <si>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</si>
  <si>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</si>
  <si>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</si>
  <si>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</si>
  <si>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</si>
  <si>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</si>
  <si>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</si>
  <si>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</si>
  <si>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</si>
  <si>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</si>
  <si>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</si>
  <si>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</si>
  <si>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</si>
  <si>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</si>
  <si>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</si>
  <si>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</si>
  <si>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</si>
  <si>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</si>
  <si>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</si>
  <si>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</si>
  <si>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</si>
  <si>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</si>
  <si>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</si>
  <si>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</si>
  <si>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</si>
  <si>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</si>
  <si>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</si>
  <si>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</si>
  <si>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</si>
  <si>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</si>
  <si>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</si>
  <si>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</si>
  <si>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</si>
  <si>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</si>
  <si>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</si>
  <si>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</si>
  <si>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</si>
  <si>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</si>
  <si>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</si>
  <si>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</si>
  <si>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</si>
  <si>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</si>
  <si>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</si>
  <si>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</si>
  <si>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</si>
  <si>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</si>
  <si>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</si>
  <si>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</si>
  <si>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</si>
  <si>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</si>
  <si>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</si>
  <si>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</si>
  <si>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</si>
  <si>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</si>
  <si>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</si>
  <si>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</si>
  <si>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</si>
  <si>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</si>
  <si>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</si>
  <si>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</si>
  <si>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</si>
  <si>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</si>
  <si>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</si>
  <si>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</si>
  <si>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</si>
  <si>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</si>
  <si>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</si>
  <si>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</si>
  <si>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</si>
  <si>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</si>
  <si>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</si>
  <si>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</si>
  <si>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</si>
  <si>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</si>
  <si>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</si>
  <si>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</si>
  <si>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</si>
  <si>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</si>
  <si>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</si>
  <si>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</si>
  <si>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</si>
  <si>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</si>
  <si>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</si>
  <si>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</si>
  <si>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</si>
  <si>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</si>
  <si>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</si>
  <si>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</si>
  <si>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</si>
  <si>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</si>
  <si>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</si>
  <si>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</si>
  <si>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</si>
  <si>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</si>
  <si>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</si>
  <si>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</si>
  <si>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</si>
  <si>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</si>
  <si>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</si>
  <si>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</si>
  <si>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</si>
  <si>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</si>
  <si>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</si>
  <si>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</si>
  <si>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</si>
  <si>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</si>
  <si>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</si>
  <si>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</si>
  <si>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</si>
  <si>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</si>
  <si>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</si>
  <si>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</si>
  <si>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</si>
  <si>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</si>
  <si>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</si>
  <si>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</si>
  <si>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</si>
  <si>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</si>
  <si>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</si>
  <si>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</si>
  <si>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</si>
  <si>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</si>
  <si>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</si>
  <si>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</si>
  <si>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</si>
  <si>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</si>
  <si>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</si>
  <si>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</si>
  <si>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</si>
  <si>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</si>
  <si>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</si>
  <si>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</si>
  <si>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</si>
  <si>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</si>
  <si>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</si>
  <si>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</si>
  <si>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</si>
  <si>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</si>
  <si>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</si>
  <si>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</si>
  <si>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</si>
  <si>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</si>
  <si>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</si>
  <si>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</si>
  <si>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</si>
  <si>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</si>
  <si>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</si>
  <si>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</si>
  <si>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</si>
  <si>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</si>
  <si>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</si>
  <si>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</si>
  <si>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</si>
  <si>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</si>
  <si>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</si>
  <si>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</si>
  <si>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</si>
  <si>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</si>
  <si>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</si>
  <si>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</si>
  <si>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</si>
  <si>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</si>
  <si>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</si>
  <si>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</si>
  <si>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</si>
  <si>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</si>
  <si>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</si>
  <si>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</si>
  <si>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</si>
  <si>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</si>
  <si>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</si>
  <si>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</si>
  <si>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</si>
  <si>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</si>
  <si>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</si>
  <si>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</si>
  <si>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</si>
  <si>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</si>
  <si>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</si>
  <si>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</si>
  <si>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</si>
  <si>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</si>
  <si>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</si>
  <si>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</si>
  <si>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</si>
  <si>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</si>
  <si>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</si>
  <si>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</si>
  <si>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</si>
  <si>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</si>
  <si>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</si>
  <si>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</si>
  <si>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</si>
  <si>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</si>
  <si>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</si>
  <si>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</si>
  <si>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</si>
  <si>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</si>
  <si>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</si>
  <si>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</si>
  <si>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</si>
  <si>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</si>
  <si>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</si>
  <si>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</si>
  <si>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</si>
  <si>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</si>
  <si>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</si>
  <si>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</si>
  <si>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</si>
  <si>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</si>
  <si>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</si>
  <si>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</si>
  <si>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</si>
  <si>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</si>
  <si>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</si>
  <si>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</si>
  <si>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</si>
  <si>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</si>
  <si>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</si>
  <si>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</si>
  <si>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</si>
  <si>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</si>
  <si>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</si>
  <si>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</si>
  <si>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</si>
  <si>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</si>
  <si>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</si>
  <si>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</si>
  <si>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</si>
  <si>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</si>
  <si>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</si>
  <si>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</si>
  <si>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</si>
  <si>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</si>
  <si>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</si>
  <si>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</si>
  <si>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</si>
  <si>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</si>
  <si>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</si>
  <si>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</si>
  <si>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</si>
  <si>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</si>
  <si>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</si>
  <si>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</si>
  <si>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</si>
  <si>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</si>
  <si>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</si>
  <si>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</si>
  <si>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</si>
  <si>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</si>
  <si>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</si>
  <si>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</si>
  <si>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</si>
  <si>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</si>
  <si>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</si>
  <si>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</si>
  <si>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</si>
  <si>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</si>
  <si>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</si>
  <si>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</si>
  <si>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</si>
  <si>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</si>
  <si>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</si>
  <si>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</si>
  <si>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</si>
  <si>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</si>
  <si>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</si>
  <si>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</si>
  <si>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</si>
  <si>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</si>
  <si>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</si>
  <si>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</si>
  <si>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</si>
  <si>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</si>
  <si>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</si>
  <si>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</si>
  <si>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</si>
  <si>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</si>
  <si>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</si>
  <si>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</si>
  <si>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</si>
  <si>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</si>
  <si>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</si>
  <si>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</si>
  <si>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</si>
  <si>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</si>
  <si>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</si>
  <si>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</si>
  <si>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</si>
  <si>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</si>
  <si>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</si>
  <si>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</si>
  <si>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</si>
  <si>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</si>
  <si>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</si>
  <si>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</si>
  <si>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</si>
  <si>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</si>
  <si>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</si>
  <si>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</si>
  <si>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</si>
  <si>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</si>
  <si>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</si>
  <si>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</si>
  <si>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</si>
  <si>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</si>
  <si>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</si>
  <si>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</si>
  <si>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</si>
  <si>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</si>
  <si>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</si>
  <si>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</si>
  <si>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</si>
  <si>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</si>
  <si>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</si>
  <si>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</si>
  <si>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</si>
  <si>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</si>
  <si>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</si>
  <si>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</si>
  <si>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</si>
  <si>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</si>
  <si>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</si>
  <si>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</si>
  <si>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</si>
  <si>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</si>
  <si>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</si>
  <si>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</si>
  <si>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</si>
  <si>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</si>
  <si>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</si>
  <si>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</si>
  <si>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</si>
  <si>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</si>
  <si>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</si>
  <si>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</si>
  <si>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</si>
  <si>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</si>
  <si>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</si>
  <si>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</si>
  <si>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</si>
  <si>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</si>
  <si>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</si>
  <si>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</si>
  <si>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</si>
  <si>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</si>
  <si>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</si>
  <si>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</si>
  <si>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</si>
  <si>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</si>
  <si>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</si>
  <si>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</si>
  <si>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</si>
  <si>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</si>
  <si>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</si>
  <si>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</si>
  <si>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</si>
  <si>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</si>
  <si>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</si>
  <si>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</si>
  <si>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</si>
  <si>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</si>
  <si>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</si>
  <si>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</si>
  <si>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</si>
  <si>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</si>
  <si>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</si>
  <si>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</si>
  <si>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</si>
  <si>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</si>
  <si>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</si>
  <si>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</si>
  <si>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</si>
  <si>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</si>
  <si>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</si>
  <si>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</si>
  <si>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</si>
  <si>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</si>
  <si>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</si>
  <si>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</si>
  <si>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</si>
  <si>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</si>
  <si>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</si>
  <si>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</si>
  <si>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</si>
  <si>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</si>
  <si>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</si>
  <si>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</si>
  <si>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</si>
  <si>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</si>
  <si>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</si>
  <si>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</si>
  <si>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</si>
  <si>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</si>
  <si>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</si>
  <si>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</si>
  <si>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</si>
  <si>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</si>
  <si>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</si>
  <si>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</si>
  <si>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</si>
  <si>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</si>
  <si>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</si>
  <si>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</si>
  <si>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</si>
  <si>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</si>
  <si>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</si>
  <si>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</si>
  <si>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</si>
  <si>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</si>
  <si>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</si>
  <si>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</si>
  <si>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</si>
  <si>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</si>
  <si>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</si>
  <si>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</si>
  <si>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</si>
  <si>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</si>
  <si>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</si>
  <si>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</si>
  <si>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</si>
  <si>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</si>
  <si>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</si>
  <si>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</si>
  <si>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</si>
  <si>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</si>
  <si>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</si>
  <si>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</si>
  <si>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</si>
  <si>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</si>
  <si>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</si>
  <si>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</si>
  <si>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</si>
  <si>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</si>
  <si>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</si>
  <si>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</si>
  <si>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</si>
  <si>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</si>
  <si>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</si>
  <si>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</si>
  <si>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</si>
  <si>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</si>
  <si>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</si>
  <si>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</si>
  <si>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</si>
  <si>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</si>
  <si>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</si>
  <si>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</si>
  <si>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</si>
  <si>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</si>
  <si>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</si>
  <si>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</si>
  <si>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</si>
  <si>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</si>
  <si>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</si>
  <si>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</si>
  <si>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</si>
  <si>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</si>
  <si>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</si>
  <si>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</si>
  <si>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</si>
  <si>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</si>
  <si>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</si>
  <si>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</si>
  <si>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</si>
  <si>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</si>
  <si>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</si>
  <si>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</si>
  <si>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</si>
  <si>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</si>
  <si>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</si>
  <si>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</si>
  <si>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</si>
  <si>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</si>
  <si>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</si>
  <si>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</si>
  <si>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</si>
  <si>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</si>
  <si>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</si>
  <si>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</si>
  <si>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</si>
  <si>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</si>
  <si>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</si>
  <si>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</si>
  <si>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</si>
  <si>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</si>
  <si>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</si>
  <si>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</si>
  <si>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</si>
  <si>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</si>
  <si>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</si>
  <si>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</si>
  <si>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</si>
  <si>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</si>
  <si>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</si>
  <si>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</si>
  <si>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</si>
  <si>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</si>
  <si>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</si>
  <si>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</si>
  <si>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</si>
  <si>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</si>
  <si>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</si>
  <si>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</si>
  <si>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</si>
  <si>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</si>
  <si>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</si>
  <si>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</si>
  <si>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</si>
  <si>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</si>
  <si>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</si>
  <si>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</si>
  <si>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</si>
  <si>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</si>
  <si>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</si>
  <si>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</si>
  <si>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</si>
  <si>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</si>
  <si>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</si>
  <si>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</si>
  <si>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</si>
  <si>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</si>
  <si>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</si>
  <si>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</si>
  <si>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</si>
  <si>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</si>
  <si>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</si>
  <si>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</si>
  <si>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</si>
  <si>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</si>
  <si>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</si>
  <si>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</si>
  <si>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</si>
  <si>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</si>
  <si>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</si>
  <si>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</si>
  <si>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</si>
  <si>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</si>
  <si>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</si>
  <si>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</si>
  <si>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</si>
  <si>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</si>
  <si>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</si>
  <si>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</si>
  <si>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</si>
  <si>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</si>
  <si>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</si>
  <si>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</si>
  <si>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</si>
  <si>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</si>
  <si>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</si>
  <si>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</si>
  <si>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</si>
  <si>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</si>
  <si>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</si>
  <si>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</si>
  <si>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</si>
  <si>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</si>
  <si>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</si>
  <si>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</si>
  <si>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</si>
  <si>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</si>
  <si>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</si>
  <si>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</si>
  <si>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</si>
  <si>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</si>
  <si>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</si>
  <si>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</si>
  <si>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</si>
  <si>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</si>
  <si>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</si>
  <si>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</si>
  <si>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</si>
  <si>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</si>
  <si>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</si>
  <si>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</si>
  <si>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</si>
  <si>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</si>
  <si>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</si>
  <si>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</si>
  <si>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</si>
  <si>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</si>
  <si>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</si>
  <si>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</si>
  <si>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</si>
  <si>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</si>
  <si>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</si>
  <si>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</si>
  <si>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</si>
  <si>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</si>
  <si>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</si>
  <si>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</si>
  <si>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</si>
  <si>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</si>
  <si>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</si>
  <si>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</si>
  <si>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</si>
  <si>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</si>
  <si>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</si>
  <si>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</si>
  <si>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</si>
  <si>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</si>
  <si>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</si>
  <si>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</si>
  <si>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</si>
  <si>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</si>
  <si>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</si>
  <si>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</si>
  <si>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</si>
  <si>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</si>
  <si>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</si>
  <si>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</si>
  <si>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</si>
  <si>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</si>
  <si>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</si>
  <si>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</si>
  <si>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</si>
  <si>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</si>
  <si>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</si>
  <si>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</si>
  <si>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</si>
  <si>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</si>
  <si>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</si>
  <si>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</si>
  <si>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</si>
  <si>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</si>
  <si>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</si>
  <si>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</si>
  <si>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</si>
  <si>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</si>
  <si>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</si>
  <si>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</si>
  <si>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</si>
  <si>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</si>
  <si>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</si>
  <si>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</si>
  <si>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</si>
  <si>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</si>
  <si>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</si>
  <si>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</si>
  <si>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</si>
  <si>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</si>
  <si>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</si>
  <si>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</si>
  <si>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</si>
  <si>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</si>
  <si>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</si>
  <si>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</si>
  <si>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</si>
  <si>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</si>
  <si>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</si>
  <si>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</si>
  <si>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</si>
  <si>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</si>
  <si>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</si>
  <si>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</si>
  <si>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</si>
  <si>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</si>
  <si>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</si>
  <si>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</si>
  <si>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</si>
  <si>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</si>
  <si>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</si>
  <si>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</si>
  <si>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</si>
  <si>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</si>
  <si>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</si>
  <si>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</si>
  <si>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</si>
  <si>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</si>
  <si>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</si>
  <si>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</si>
  <si>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</si>
  <si>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</si>
  <si>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</si>
  <si>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</si>
  <si>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</si>
  <si>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</si>
  <si>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</si>
  <si>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</si>
  <si>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</si>
  <si>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</si>
  <si>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</si>
  <si>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</si>
  <si>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</si>
  <si>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</si>
  <si>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</si>
  <si>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</si>
  <si>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</si>
  <si>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</si>
  <si>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</si>
  <si>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</si>
  <si>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</si>
  <si>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</si>
  <si>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</si>
  <si>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</si>
  <si>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</si>
  <si>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</si>
  <si>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</si>
  <si>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</si>
  <si>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</si>
  <si>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</si>
  <si>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</si>
  <si>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</si>
  <si>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</si>
  <si>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</si>
  <si>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</si>
  <si>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</si>
  <si>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</si>
  <si>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</si>
  <si>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</si>
  <si>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</si>
  <si>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</si>
  <si>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</si>
  <si>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</si>
  <si>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</si>
  <si>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</si>
  <si>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</si>
  <si>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</si>
  <si>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</si>
  <si>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</si>
  <si>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</si>
  <si>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</si>
  <si>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</si>
  <si>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</si>
  <si>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</si>
  <si>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</si>
  <si>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</si>
  <si>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</si>
  <si>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</si>
  <si>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</si>
  <si>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</si>
  <si>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</si>
  <si>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</si>
  <si>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</si>
  <si>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</si>
  <si>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</si>
  <si>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</si>
  <si>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</si>
  <si>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</si>
  <si>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</si>
  <si>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</si>
  <si>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</si>
  <si>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</si>
  <si>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</si>
  <si>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</si>
  <si>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</si>
  <si>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</si>
  <si>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</si>
  <si>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</si>
  <si>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</si>
  <si>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</si>
  <si>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</si>
  <si>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</si>
  <si>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</si>
  <si>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</si>
  <si>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</si>
  <si>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</si>
  <si>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</si>
  <si>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</si>
  <si>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</si>
  <si>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</si>
  <si>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</si>
  <si>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</si>
  <si>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</si>
  <si>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</si>
  <si>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</si>
  <si>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</si>
  <si>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</si>
  <si>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</si>
  <si>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</si>
  <si>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</si>
  <si>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</si>
  <si>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</si>
  <si>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</si>
  <si>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</si>
  <si>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</si>
  <si>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</si>
  <si>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</si>
  <si>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</si>
  <si>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</si>
  <si>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</si>
  <si>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</si>
  <si>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</si>
  <si>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</si>
  <si>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</si>
  <si>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</si>
  <si>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</si>
  <si>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</si>
  <si>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</si>
  <si>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</si>
  <si>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</si>
  <si>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</si>
  <si>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</si>
  <si>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</si>
  <si>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</si>
  <si>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</si>
  <si>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</si>
  <si>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</si>
  <si>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</si>
  <si>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</si>
  <si>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</si>
  <si>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</si>
  <si>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</si>
  <si>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</si>
  <si>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</si>
  <si>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</si>
  <si>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</si>
  <si>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</si>
  <si>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</si>
  <si>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</si>
  <si>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</si>
  <si>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</si>
  <si>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</si>
  <si>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</si>
  <si>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</si>
  <si>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</si>
  <si>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</si>
  <si>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</si>
  <si>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</si>
  <si>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</si>
  <si>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</si>
  <si>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</si>
  <si>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</si>
  <si>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</si>
  <si>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</si>
  <si>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</si>
  <si>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</si>
  <si>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</si>
  <si>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</si>
  <si>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</si>
  <si>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</si>
  <si>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</si>
  <si>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</si>
  <si>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</si>
  <si>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</si>
  <si>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</si>
  <si>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</si>
  <si>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</si>
  <si>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</si>
  <si>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</si>
  <si>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</si>
  <si>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</si>
  <si>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</si>
  <si>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</si>
  <si>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</si>
  <si>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</si>
  <si>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</si>
  <si>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</si>
  <si>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</si>
  <si>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</si>
  <si>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</si>
  <si>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</si>
  <si>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</si>
  <si>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</si>
  <si>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</si>
  <si>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</si>
  <si>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</si>
  <si>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</si>
  <si>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</si>
  <si>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</si>
  <si>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</si>
  <si>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</si>
  <si>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</si>
  <si>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</si>
  <si>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</si>
  <si>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</si>
  <si>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</si>
  <si>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</si>
  <si>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</si>
  <si>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</si>
  <si>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</si>
  <si>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</si>
  <si>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</si>
  <si>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</si>
  <si>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</si>
  <si>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</si>
  <si>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</si>
  <si>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</si>
  <si>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</si>
  <si>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</si>
  <si>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</si>
  <si>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</si>
  <si>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</si>
  <si>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</si>
  <si>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</si>
  <si>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</si>
  <si>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</si>
  <si>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</si>
  <si>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</si>
  <si>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</si>
  <si>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</si>
  <si>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</si>
  <si>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</si>
  <si>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</si>
  <si>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</si>
  <si>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</si>
  <si>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</si>
  <si>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</si>
  <si>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</si>
  <si>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</si>
  <si>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</si>
  <si>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</si>
  <si>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</si>
  <si>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</si>
  <si>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</si>
  <si>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</si>
  <si>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</si>
  <si>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</si>
  <si>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</si>
  <si>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</si>
  <si>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</si>
  <si>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</si>
  <si>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</si>
  <si>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</si>
  <si>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</si>
  <si>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</si>
  <si>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</si>
  <si>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</si>
  <si>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</si>
  <si>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</si>
  <si>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</si>
  <si>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</si>
  <si>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</si>
  <si>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</si>
  <si>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</si>
  <si>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</si>
  <si>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</si>
  <si>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</si>
  <si>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</si>
  <si>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</si>
  <si>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</si>
  <si>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</si>
  <si>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</si>
  <si>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</si>
  <si>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</si>
  <si>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</si>
  <si>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</si>
  <si>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</si>
  <si>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</si>
  <si>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</si>
  <si>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</si>
  <si>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</si>
  <si>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</si>
  <si>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</si>
  <si>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</si>
  <si>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</si>
  <si>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</si>
  <si>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</si>
  <si>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</si>
  <si>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</si>
  <si>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</si>
  <si>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</si>
  <si>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</si>
  <si>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</si>
  <si>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</si>
  <si>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</si>
  <si>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</si>
  <si>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</si>
  <si>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</si>
  <si>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</si>
  <si>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</si>
  <si>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</si>
  <si>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</si>
  <si>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</si>
  <si>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</si>
  <si>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</si>
  <si>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</si>
  <si>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</si>
  <si>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</si>
  <si>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</si>
  <si>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</si>
  <si>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</si>
  <si>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</si>
  <si>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</si>
  <si>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</si>
  <si>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</si>
  <si>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</si>
  <si>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</si>
  <si>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</si>
  <si>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</si>
  <si>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</si>
  <si>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</si>
  <si>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</si>
  <si>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</si>
  <si>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</si>
  <si>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</si>
  <si>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</si>
  <si>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</si>
  <si>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</si>
  <si>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</si>
  <si>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</si>
  <si>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</si>
  <si>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</si>
  <si>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</si>
  <si>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</si>
  <si>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</si>
  <si>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</si>
  <si>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</si>
  <si>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</si>
  <si>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</si>
  <si>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</si>
  <si>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</si>
  <si>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</si>
  <si>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</si>
  <si>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</si>
  <si>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</si>
  <si>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</si>
  <si>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</si>
  <si>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</si>
  <si>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</si>
  <si>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</si>
  <si>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</si>
  <si>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</si>
  <si>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</si>
  <si>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</si>
  <si>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</si>
  <si>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</si>
  <si>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</si>
  <si>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</si>
  <si>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</si>
  <si>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</si>
  <si>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</si>
  <si>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</si>
  <si>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</si>
  <si>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</si>
  <si>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</si>
  <si>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</si>
  <si>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</si>
  <si>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</si>
  <si>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</si>
  <si>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</si>
  <si>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</si>
  <si>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</si>
  <si>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</si>
  <si>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</si>
  <si>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</si>
  <si>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</si>
  <si>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</si>
  <si>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</si>
  <si>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</si>
  <si>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</si>
  <si>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</si>
  <si>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</si>
  <si>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</si>
  <si>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</si>
  <si>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</si>
  <si>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</si>
  <si>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</si>
  <si>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</si>
  <si>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</si>
  <si>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</si>
  <si>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</si>
  <si>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</si>
  <si>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</si>
  <si>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</si>
  <si>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</si>
  <si>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</si>
  <si>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</si>
  <si>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</si>
  <si>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</si>
  <si>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</si>
  <si>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</si>
  <si>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</si>
  <si>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</si>
  <si>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</si>
  <si>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</si>
  <si>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</si>
  <si>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</si>
  <si>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</si>
  <si>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</si>
  <si>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</si>
  <si>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</si>
  <si>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</si>
  <si>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</si>
  <si>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</si>
  <si>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</si>
  <si>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</si>
  <si>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</si>
  <si>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</si>
  <si>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</si>
  <si>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</si>
  <si>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</si>
  <si>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</si>
  <si>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</si>
  <si>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</si>
  <si>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</si>
  <si>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</si>
  <si>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</si>
  <si>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</si>
  <si>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</si>
  <si>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</si>
  <si>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</si>
  <si>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</si>
  <si>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</si>
  <si>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</si>
  <si>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</si>
  <si>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</si>
  <si>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</si>
  <si>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</si>
  <si>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</si>
  <si>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</si>
  <si>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</si>
  <si>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</si>
  <si>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</si>
  <si>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</si>
  <si>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</si>
  <si>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</si>
  <si>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</si>
  <si>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</si>
  <si>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</si>
  <si>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</si>
  <si>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</si>
  <si>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</si>
  <si>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</si>
  <si>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</si>
  <si>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</si>
  <si>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</si>
  <si>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</si>
  <si>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</si>
  <si>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</si>
  <si>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</si>
  <si>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</si>
  <si>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</si>
  <si>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</si>
  <si>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</si>
  <si>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</si>
  <si>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</si>
  <si>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</si>
  <si>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</si>
  <si>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</si>
  <si>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</si>
  <si>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</si>
  <si>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</si>
  <si>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</si>
  <si>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</si>
  <si>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</si>
  <si>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</si>
  <si>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</si>
  <si>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</si>
  <si>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</si>
  <si>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</si>
  <si>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</si>
  <si>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</si>
  <si>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</si>
  <si>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</si>
  <si>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</si>
  <si>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</si>
  <si>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</si>
  <si>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</si>
  <si>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</si>
  <si>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</si>
  <si>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</si>
  <si>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</si>
  <si>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</si>
  <si>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</si>
  <si>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</si>
  <si>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</si>
  <si>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</si>
  <si>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</si>
  <si>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</si>
  <si>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</si>
  <si>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</si>
  <si>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</si>
  <si>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</si>
  <si>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</si>
  <si>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</si>
  <si>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</si>
  <si>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</si>
  <si>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</si>
  <si>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</si>
  <si>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</si>
  <si>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</si>
  <si>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</si>
  <si>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</si>
  <si>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</si>
  <si>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</si>
  <si>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</si>
  <si>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</si>
  <si>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</si>
  <si>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</si>
  <si>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</si>
  <si>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</si>
  <si>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</si>
  <si>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</si>
  <si>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</si>
  <si>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</si>
  <si>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</si>
  <si>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</si>
  <si>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</si>
  <si>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</si>
  <si>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</si>
  <si>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</si>
  <si>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</si>
  <si>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</si>
  <si>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</si>
  <si>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</si>
  <si>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</si>
  <si>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</si>
  <si>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</si>
  <si>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</si>
  <si>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</si>
  <si>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</si>
  <si>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</si>
  <si>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</si>
  <si>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</si>
  <si>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</si>
  <si>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</si>
  <si>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</si>
  <si>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</si>
  <si>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</si>
  <si>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</si>
  <si>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</si>
  <si>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</si>
  <si>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</si>
  <si>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</si>
  <si>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</si>
  <si>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</si>
  <si>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</si>
  <si>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</si>
  <si>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</si>
  <si>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</si>
  <si>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</si>
  <si>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</si>
  <si>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</si>
  <si>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</si>
  <si>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</si>
  <si>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</si>
  <si>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</si>
  <si>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</si>
  <si>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</si>
  <si>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</si>
  <si>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</si>
  <si>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</si>
  <si>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</si>
  <si>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</si>
  <si>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</si>
  <si>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</si>
  <si>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</si>
  <si>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</si>
  <si>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</si>
  <si>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</si>
  <si>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</si>
  <si>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</si>
  <si>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</si>
  <si>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</si>
  <si>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</si>
  <si>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</si>
  <si>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</si>
  <si>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</si>
  <si>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</si>
  <si>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</si>
  <si>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</si>
  <si>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</si>
  <si>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</si>
  <si>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</si>
  <si>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</si>
  <si>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</si>
  <si>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</si>
  <si>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</si>
  <si>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</si>
  <si>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</si>
  <si>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</si>
  <si>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</si>
  <si>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</si>
  <si>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</si>
  <si>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</si>
  <si>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</si>
  <si>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</si>
  <si>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</si>
  <si>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</si>
  <si>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</si>
  <si>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</si>
  <si>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</si>
  <si>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</si>
  <si>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</si>
  <si>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</si>
  <si>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</si>
  <si>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</si>
  <si>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</si>
  <si>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</si>
  <si>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</si>
  <si>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</si>
  <si>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</si>
  <si>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</si>
  <si>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</si>
  <si>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</si>
  <si>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</si>
  <si>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</si>
  <si>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</si>
  <si>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</si>
  <si>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</si>
  <si>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</si>
  <si>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</si>
  <si>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</si>
  <si>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</si>
  <si>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</si>
  <si>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</si>
  <si>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</si>
  <si>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</si>
  <si>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</si>
  <si>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</si>
  <si>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</si>
  <si>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</si>
  <si>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</si>
  <si>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</si>
  <si>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</si>
  <si>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</si>
  <si>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</si>
  <si>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</si>
  <si>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</si>
  <si>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</si>
  <si>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</si>
  <si>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</si>
  <si>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</si>
  <si>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</si>
  <si>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</si>
  <si>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</si>
  <si>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</si>
  <si>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</si>
  <si>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</si>
  <si>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</si>
  <si>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</si>
  <si>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</si>
  <si>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</si>
  <si>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</si>
  <si>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</si>
  <si>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</si>
  <si>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</si>
  <si>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</si>
  <si>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</si>
  <si>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</si>
  <si>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</si>
  <si>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</si>
  <si>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</si>
  <si>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</si>
  <si>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</si>
  <si>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</si>
  <si>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</si>
  <si>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</si>
  <si>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</si>
  <si>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</si>
  <si>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</si>
  <si>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</si>
  <si>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</si>
  <si>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</si>
  <si>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</si>
  <si>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</si>
  <si>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</si>
  <si>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</si>
  <si>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</si>
  <si>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</si>
  <si>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</si>
  <si>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</si>
  <si>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</si>
  <si>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</si>
  <si>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</si>
  <si>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</si>
  <si>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</si>
  <si>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</si>
  <si>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</si>
  <si>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</si>
  <si>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</si>
  <si>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</si>
  <si>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</si>
  <si>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</si>
  <si>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</si>
  <si>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</si>
  <si>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</si>
  <si>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</si>
  <si>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</si>
  <si>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</si>
  <si>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</si>
  <si>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</si>
  <si>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</si>
  <si>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</si>
  <si>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</si>
  <si>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</si>
  <si>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</si>
  <si>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</si>
  <si>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</si>
  <si>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</si>
  <si>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</si>
  <si>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</si>
  <si>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</si>
  <si>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</si>
  <si>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</si>
  <si>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</si>
  <si>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</si>
  <si>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</si>
  <si>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</si>
  <si>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</si>
  <si>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</si>
  <si>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</si>
  <si>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</si>
  <si>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</si>
  <si>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</si>
  <si>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</si>
  <si>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</si>
  <si>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</si>
  <si>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</si>
  <si>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</si>
  <si>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</si>
  <si>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</si>
  <si>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</si>
  <si>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</si>
  <si>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</si>
  <si>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</si>
  <si>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</si>
  <si>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</si>
  <si>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</si>
  <si>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</si>
  <si>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</si>
  <si>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</si>
  <si>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</si>
  <si>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</si>
  <si>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</si>
  <si>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</si>
  <si>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</si>
  <si>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</si>
  <si>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</si>
  <si>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</si>
  <si>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</si>
  <si>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</si>
  <si>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</si>
  <si>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</si>
  <si>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</si>
  <si>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</si>
  <si>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</si>
  <si>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</si>
  <si>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</si>
  <si>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</si>
  <si>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</si>
  <si>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</si>
  <si>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</si>
  <si>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</si>
  <si>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</si>
  <si>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</si>
  <si>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</si>
  <si>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</si>
  <si>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</si>
  <si>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</si>
  <si>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</si>
  <si>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</si>
  <si>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</si>
  <si>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</si>
  <si>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</si>
  <si>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</si>
  <si>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</si>
  <si>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</si>
  <si>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</si>
  <si>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</si>
  <si>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</si>
  <si>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</si>
  <si>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</si>
  <si>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</si>
  <si>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</si>
  <si>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</si>
  <si>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</si>
  <si>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</si>
  <si>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</si>
  <si>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</si>
  <si>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</si>
  <si>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</si>
  <si>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</si>
  <si>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</si>
  <si>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</si>
  <si>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</si>
  <si>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</si>
  <si>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</si>
  <si>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</si>
  <si>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</si>
  <si>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</si>
  <si>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</si>
  <si>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</si>
  <si>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</si>
  <si>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</si>
  <si>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</si>
  <si>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</si>
  <si>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</si>
  <si>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</si>
  <si>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</si>
  <si>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</si>
  <si>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</si>
  <si>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</si>
  <si>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</si>
  <si>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</si>
  <si>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</si>
  <si>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</si>
  <si>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</si>
  <si>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</si>
  <si>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</si>
  <si>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</si>
  <si>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</si>
  <si>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</si>
  <si>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</si>
  <si>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</si>
  <si>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</si>
  <si>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</si>
  <si>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</si>
  <si>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</si>
  <si>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</si>
  <si>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</si>
  <si>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</si>
  <si>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</si>
  <si>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</si>
  <si>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</si>
  <si>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</si>
  <si>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</si>
  <si>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</si>
  <si>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</si>
  <si>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</si>
  <si>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</si>
  <si>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</si>
  <si>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</si>
  <si>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</si>
  <si>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</si>
  <si>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</si>
  <si>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</si>
  <si>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</si>
  <si>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</si>
  <si>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</si>
  <si>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</si>
  <si>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</si>
  <si>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</si>
  <si>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</si>
  <si>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</si>
  <si>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</si>
  <si>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</si>
  <si>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</si>
  <si>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</si>
  <si>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</si>
  <si>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</si>
  <si>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</si>
  <si>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</si>
  <si>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</si>
  <si>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</si>
  <si>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</si>
  <si>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</si>
  <si>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</si>
  <si>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</si>
  <si>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</si>
  <si>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</si>
  <si>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</si>
  <si>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</si>
  <si>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</si>
  <si>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</si>
  <si>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</si>
  <si>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</si>
  <si>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</si>
  <si>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</si>
  <si>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</si>
  <si>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</si>
  <si>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</si>
  <si>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</si>
  <si>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</si>
  <si>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</si>
  <si>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</si>
  <si>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</si>
  <si>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</si>
  <si>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</si>
  <si>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</si>
  <si>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</si>
  <si>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</si>
  <si>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</si>
  <si>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</si>
  <si>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</si>
  <si>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</si>
  <si>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</si>
  <si>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</si>
  <si>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</si>
  <si>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</si>
  <si>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</si>
  <si>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</si>
  <si>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</si>
  <si>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</si>
  <si>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</si>
  <si>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</si>
  <si>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</si>
  <si>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</si>
  <si>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</si>
  <si>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</si>
  <si>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</si>
  <si>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</si>
  <si>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</si>
  <si>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</si>
  <si>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</si>
  <si>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</si>
  <si>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</si>
  <si>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</si>
  <si>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</si>
  <si>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</si>
  <si>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</si>
  <si>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</si>
  <si>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</si>
  <si>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</si>
  <si>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</si>
  <si>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</si>
  <si>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</si>
  <si>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</si>
  <si>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</si>
  <si>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</si>
  <si>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</si>
  <si>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</si>
  <si>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</si>
  <si>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</si>
  <si>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</si>
  <si>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</si>
  <si>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</si>
  <si>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</si>
  <si>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</si>
  <si>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</si>
  <si>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</si>
  <si>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</si>
  <si>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</si>
  <si>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</si>
  <si>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</si>
  <si>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</si>
  <si>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</si>
  <si>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2021-47-10001219</t>
  </si>
  <si>
    <t>Magdalena</t>
  </si>
  <si>
    <t>INSTITUTO COLOMBIANO DE BIENESTAR FAMILIAR</t>
  </si>
  <si>
    <t>37</t>
  </si>
  <si>
    <t>155</t>
  </si>
  <si>
    <t>33</t>
  </si>
  <si>
    <t>54</t>
  </si>
  <si>
    <t>66</t>
  </si>
  <si>
    <t>157</t>
  </si>
  <si>
    <t>366</t>
  </si>
  <si>
    <t>241</t>
  </si>
  <si>
    <t>YESENIA PATRICIA MEDINA PALMERA</t>
  </si>
  <si>
    <t>CALLE 16 # 3 - 15 EL PIÑON MAGDALENA</t>
  </si>
  <si>
    <t>3135575249</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</si>
  <si>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1.350 cupos.</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</si>
  <si>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3.588 cupos.</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</si>
  <si>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3.991 cupos.</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</si>
  <si>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2.492 cupos.</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</si>
  <si>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2.486 cupos.</t>
  </si>
  <si>
    <t>Atender a la primera infancia en el marco de la estrategia " De cero a siempre", especificamente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para atender 2.486 cupos.</t>
  </si>
  <si>
    <t>291</t>
  </si>
  <si>
    <t>Atender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directrices y parámetros establecidos por el ICBF.</t>
  </si>
  <si>
    <t>080</t>
  </si>
  <si>
    <t>186</t>
  </si>
  <si>
    <t>386</t>
  </si>
  <si>
    <t>490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</si>
  <si>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</si>
  <si>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CALLE 16 # 3-15 EL PIÑON MAG</t>
  </si>
  <si>
    <t>funresuenos@hotmail.com</t>
  </si>
  <si>
    <t>012020001481</t>
  </si>
  <si>
    <t>Prestación de servicio de apoyo a la gestión para la atención en educación inicial en la primera infancia, en el marco de la politica del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</si>
</sst>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 zoomScale="80" zoomScaleNormal="80" zoomScaleSheetLayoutView="40" zoomScalePageLayoutView="40" workbookViewId="0">
      <selection activeCell="M21" sqref="M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1" t="s">
        <v>2676</v>
      </c>
      <c r="D15" s="35"/>
      <c r="E15" s="35"/>
      <c r="F15" s="5"/>
      <c r="G15" s="32" t="s">
        <v>1168</v>
      </c>
      <c r="H15" s="103" t="s">
        <v>2677</v>
      </c>
      <c r="I15" s="32" t="s">
        <v>2624</v>
      </c>
      <c r="J15" s="108" t="s">
        <v>2626</v>
      </c>
      <c r="L15" s="219" t="s">
        <v>8</v>
      </c>
      <c r="M15" s="219"/>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3">
      <c r="A20" s="9"/>
      <c r="B20" s="109">
        <v>900103852</v>
      </c>
      <c r="C20" s="5"/>
      <c r="D20" s="73"/>
      <c r="E20" s="5"/>
      <c r="F20" s="5"/>
      <c r="G20" s="5"/>
      <c r="H20" s="238"/>
      <c r="I20" s="144" t="s">
        <v>711</v>
      </c>
      <c r="J20" s="145" t="s">
        <v>717</v>
      </c>
      <c r="K20" s="146">
        <v>1656209292</v>
      </c>
      <c r="L20" s="147"/>
      <c r="M20" s="147">
        <v>44561</v>
      </c>
      <c r="N20" s="130">
        <f>+(M20-L20)/30</f>
        <v>1485.3666666666666</v>
      </c>
      <c r="O20" s="133"/>
      <c r="U20" s="129"/>
      <c r="V20" s="105">
        <f ca="1">NOW()</f>
        <v>44194.675254166665</v>
      </c>
      <c r="W20" s="105">
        <f ca="1">NOW()</f>
        <v>44194.675254166665</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4"/>
      <c r="I37" s="125"/>
      <c r="J37" s="125"/>
      <c r="K37" s="125"/>
      <c r="L37" s="125"/>
      <c r="M37" s="125"/>
      <c r="N37" s="125"/>
      <c r="O37" s="126"/>
    </row>
    <row r="38" spans="1:16" ht="21" customHeight="1" x14ac:dyDescent="0.3">
      <c r="A38" s="9"/>
      <c r="B38" s="233" t="str">
        <f>VLOOKUP(B20,EAS!A2:B1439,2,0)</f>
        <v>FUNDACIÓN REALIZANDO SUEÑOS POR COLOMBIA</v>
      </c>
      <c r="C38" s="233"/>
      <c r="D38" s="233"/>
      <c r="E38" s="233"/>
      <c r="F38" s="233"/>
      <c r="G38" s="5"/>
      <c r="H38" s="127"/>
      <c r="I38" s="242" t="s">
        <v>7</v>
      </c>
      <c r="J38" s="242"/>
      <c r="K38" s="242"/>
      <c r="L38" s="242"/>
      <c r="M38" s="242"/>
      <c r="N38" s="242"/>
      <c r="O38" s="128"/>
    </row>
    <row r="39" spans="1:16" ht="42.9" customHeight="1" thickBot="1" x14ac:dyDescent="0.35">
      <c r="A39" s="10"/>
      <c r="B39" s="11"/>
      <c r="C39" s="11"/>
      <c r="D39" s="11"/>
      <c r="E39" s="11"/>
      <c r="F39" s="11"/>
      <c r="G39" s="11"/>
      <c r="H39" s="10"/>
      <c r="I39" s="228" t="s">
        <v>2702</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7" t="s">
        <v>2678</v>
      </c>
      <c r="C48" s="110" t="s">
        <v>31</v>
      </c>
      <c r="D48" s="116" t="s">
        <v>2679</v>
      </c>
      <c r="E48" s="140">
        <v>39839</v>
      </c>
      <c r="F48" s="140">
        <v>40178</v>
      </c>
      <c r="G48" s="154">
        <f>IF(AND(E48&lt;&gt;"",F48&lt;&gt;""),((F48-E48)/30),"")</f>
        <v>11.3</v>
      </c>
      <c r="H48" s="114" t="s">
        <v>2690</v>
      </c>
      <c r="I48" s="111" t="s">
        <v>711</v>
      </c>
      <c r="J48" s="111" t="s">
        <v>721</v>
      </c>
      <c r="K48" s="118">
        <v>753926381</v>
      </c>
      <c r="L48" s="112" t="s">
        <v>1148</v>
      </c>
      <c r="M48" s="113"/>
      <c r="N48" s="112" t="s">
        <v>27</v>
      </c>
      <c r="O48" s="112" t="s">
        <v>1148</v>
      </c>
      <c r="P48" s="78"/>
    </row>
    <row r="49" spans="1:16" s="6" customFormat="1" ht="24.75" customHeight="1" x14ac:dyDescent="0.3">
      <c r="A49" s="138">
        <v>2</v>
      </c>
      <c r="B49" s="117" t="s">
        <v>2678</v>
      </c>
      <c r="C49" s="110" t="s">
        <v>31</v>
      </c>
      <c r="D49" s="116" t="s">
        <v>2679</v>
      </c>
      <c r="E49" s="140">
        <v>39839</v>
      </c>
      <c r="F49" s="140">
        <v>40178</v>
      </c>
      <c r="G49" s="154">
        <f t="shared" ref="G49:G50" si="2">IF(AND(E49&lt;&gt;"",F49&lt;&gt;""),((F49-E49)/30),"")</f>
        <v>11.3</v>
      </c>
      <c r="H49" s="114" t="s">
        <v>2690</v>
      </c>
      <c r="I49" s="111" t="s">
        <v>711</v>
      </c>
      <c r="J49" s="111" t="s">
        <v>726</v>
      </c>
      <c r="K49" s="118">
        <v>753926381</v>
      </c>
      <c r="L49" s="112" t="s">
        <v>1148</v>
      </c>
      <c r="M49" s="113"/>
      <c r="N49" s="112" t="s">
        <v>27</v>
      </c>
      <c r="O49" s="112" t="s">
        <v>1148</v>
      </c>
      <c r="P49" s="78"/>
    </row>
    <row r="50" spans="1:16" s="6" customFormat="1" ht="24.75" customHeight="1" x14ac:dyDescent="0.3">
      <c r="A50" s="138">
        <v>3</v>
      </c>
      <c r="B50" s="117" t="s">
        <v>2678</v>
      </c>
      <c r="C50" s="110" t="s">
        <v>31</v>
      </c>
      <c r="D50" s="116" t="s">
        <v>2679</v>
      </c>
      <c r="E50" s="140">
        <v>39839</v>
      </c>
      <c r="F50" s="140">
        <v>40178</v>
      </c>
      <c r="G50" s="154">
        <f t="shared" si="2"/>
        <v>11.3</v>
      </c>
      <c r="H50" s="114" t="s">
        <v>2690</v>
      </c>
      <c r="I50" s="111" t="s">
        <v>711</v>
      </c>
      <c r="J50" s="111" t="s">
        <v>728</v>
      </c>
      <c r="K50" s="118">
        <v>753926381</v>
      </c>
      <c r="L50" s="112" t="s">
        <v>1148</v>
      </c>
      <c r="M50" s="113"/>
      <c r="N50" s="112" t="s">
        <v>27</v>
      </c>
      <c r="O50" s="112" t="s">
        <v>1148</v>
      </c>
      <c r="P50" s="78"/>
    </row>
    <row r="51" spans="1:16" s="6" customFormat="1" ht="24.75" customHeight="1" outlineLevel="1" x14ac:dyDescent="0.3">
      <c r="A51" s="138">
        <v>4</v>
      </c>
      <c r="B51" s="117" t="s">
        <v>2678</v>
      </c>
      <c r="C51" s="110" t="s">
        <v>31</v>
      </c>
      <c r="D51" s="116" t="s">
        <v>2679</v>
      </c>
      <c r="E51" s="140">
        <v>39839</v>
      </c>
      <c r="F51" s="140">
        <v>40178</v>
      </c>
      <c r="G51" s="154">
        <f t="shared" ref="G51:G107" si="3">IF(AND(E51&lt;&gt;"",F51&lt;&gt;""),((F51-E51)/30),"")</f>
        <v>11.3</v>
      </c>
      <c r="H51" s="114" t="s">
        <v>2690</v>
      </c>
      <c r="I51" s="111" t="s">
        <v>711</v>
      </c>
      <c r="J51" s="111" t="s">
        <v>77</v>
      </c>
      <c r="K51" s="118">
        <v>753926381</v>
      </c>
      <c r="L51" s="112" t="s">
        <v>1148</v>
      </c>
      <c r="M51" s="113"/>
      <c r="N51" s="112" t="s">
        <v>27</v>
      </c>
      <c r="O51" s="112" t="s">
        <v>1148</v>
      </c>
      <c r="P51" s="78"/>
    </row>
    <row r="52" spans="1:16" s="7" customFormat="1" ht="24.75" customHeight="1" outlineLevel="1" x14ac:dyDescent="0.3">
      <c r="A52" s="139">
        <v>5</v>
      </c>
      <c r="B52" s="117" t="s">
        <v>2678</v>
      </c>
      <c r="C52" s="110" t="s">
        <v>31</v>
      </c>
      <c r="D52" s="116" t="s">
        <v>2680</v>
      </c>
      <c r="E52" s="140">
        <v>40205</v>
      </c>
      <c r="F52" s="140">
        <v>40543</v>
      </c>
      <c r="G52" s="154">
        <f t="shared" si="3"/>
        <v>11.266666666666667</v>
      </c>
      <c r="H52" s="114" t="s">
        <v>2691</v>
      </c>
      <c r="I52" s="111" t="s">
        <v>711</v>
      </c>
      <c r="J52" s="111" t="s">
        <v>721</v>
      </c>
      <c r="K52" s="118">
        <v>2022415122</v>
      </c>
      <c r="L52" s="112" t="s">
        <v>1148</v>
      </c>
      <c r="M52" s="113"/>
      <c r="N52" s="112" t="s">
        <v>27</v>
      </c>
      <c r="O52" s="112" t="s">
        <v>1148</v>
      </c>
      <c r="P52" s="79"/>
    </row>
    <row r="53" spans="1:16" s="7" customFormat="1" ht="24.75" customHeight="1" outlineLevel="1" x14ac:dyDescent="0.3">
      <c r="A53" s="139">
        <v>6</v>
      </c>
      <c r="B53" s="117" t="s">
        <v>2678</v>
      </c>
      <c r="C53" s="110" t="s">
        <v>31</v>
      </c>
      <c r="D53" s="116" t="s">
        <v>2680</v>
      </c>
      <c r="E53" s="140">
        <v>40205</v>
      </c>
      <c r="F53" s="140">
        <v>40543</v>
      </c>
      <c r="G53" s="154">
        <f t="shared" si="3"/>
        <v>11.266666666666667</v>
      </c>
      <c r="H53" s="114" t="s">
        <v>2691</v>
      </c>
      <c r="I53" s="111" t="s">
        <v>711</v>
      </c>
      <c r="J53" s="111" t="s">
        <v>739</v>
      </c>
      <c r="K53" s="118">
        <v>2022415122</v>
      </c>
      <c r="L53" s="112" t="s">
        <v>1148</v>
      </c>
      <c r="M53" s="113"/>
      <c r="N53" s="112" t="s">
        <v>27</v>
      </c>
      <c r="O53" s="112" t="s">
        <v>1148</v>
      </c>
      <c r="P53" s="79"/>
    </row>
    <row r="54" spans="1:16" s="7" customFormat="1" ht="24.75" customHeight="1" outlineLevel="1" x14ac:dyDescent="0.3">
      <c r="A54" s="139">
        <v>7</v>
      </c>
      <c r="B54" s="117" t="s">
        <v>2678</v>
      </c>
      <c r="C54" s="110" t="s">
        <v>31</v>
      </c>
      <c r="D54" s="116" t="s">
        <v>2680</v>
      </c>
      <c r="E54" s="140">
        <v>40205</v>
      </c>
      <c r="F54" s="140">
        <v>40543</v>
      </c>
      <c r="G54" s="154">
        <f t="shared" si="3"/>
        <v>11.266666666666667</v>
      </c>
      <c r="H54" s="114" t="s">
        <v>2691</v>
      </c>
      <c r="I54" s="111" t="s">
        <v>711</v>
      </c>
      <c r="J54" s="111" t="s">
        <v>717</v>
      </c>
      <c r="K54" s="118">
        <v>2022415122</v>
      </c>
      <c r="L54" s="112" t="s">
        <v>1148</v>
      </c>
      <c r="M54" s="113"/>
      <c r="N54" s="112" t="s">
        <v>27</v>
      </c>
      <c r="O54" s="112" t="s">
        <v>1148</v>
      </c>
      <c r="P54" s="79"/>
    </row>
    <row r="55" spans="1:16" s="7" customFormat="1" ht="24.75" customHeight="1" outlineLevel="1" x14ac:dyDescent="0.3">
      <c r="A55" s="139">
        <v>8</v>
      </c>
      <c r="B55" s="117" t="s">
        <v>2678</v>
      </c>
      <c r="C55" s="110" t="s">
        <v>31</v>
      </c>
      <c r="D55" s="116" t="s">
        <v>2680</v>
      </c>
      <c r="E55" s="140">
        <v>40205</v>
      </c>
      <c r="F55" s="140">
        <v>40543</v>
      </c>
      <c r="G55" s="154">
        <f t="shared" si="3"/>
        <v>11.266666666666667</v>
      </c>
      <c r="H55" s="114" t="s">
        <v>2691</v>
      </c>
      <c r="I55" s="111" t="s">
        <v>711</v>
      </c>
      <c r="J55" s="111" t="s">
        <v>77</v>
      </c>
      <c r="K55" s="118">
        <v>2022415122</v>
      </c>
      <c r="L55" s="112" t="s">
        <v>1148</v>
      </c>
      <c r="M55" s="113"/>
      <c r="N55" s="112" t="s">
        <v>27</v>
      </c>
      <c r="O55" s="112" t="s">
        <v>26</v>
      </c>
      <c r="P55" s="79"/>
    </row>
    <row r="56" spans="1:16" s="7" customFormat="1" ht="24.75" customHeight="1" outlineLevel="1" x14ac:dyDescent="0.3">
      <c r="A56" s="139">
        <v>9</v>
      </c>
      <c r="B56" s="117" t="s">
        <v>2678</v>
      </c>
      <c r="C56" s="110" t="s">
        <v>31</v>
      </c>
      <c r="D56" s="116" t="s">
        <v>2681</v>
      </c>
      <c r="E56" s="140">
        <v>40557</v>
      </c>
      <c r="F56" s="140">
        <v>40908</v>
      </c>
      <c r="G56" s="154">
        <f t="shared" si="3"/>
        <v>11.7</v>
      </c>
      <c r="H56" s="114" t="s">
        <v>2692</v>
      </c>
      <c r="I56" s="111" t="s">
        <v>711</v>
      </c>
      <c r="J56" s="111" t="s">
        <v>721</v>
      </c>
      <c r="K56" s="118">
        <v>2098175583</v>
      </c>
      <c r="L56" s="112" t="s">
        <v>1148</v>
      </c>
      <c r="M56" s="113"/>
      <c r="N56" s="112" t="s">
        <v>27</v>
      </c>
      <c r="O56" s="112" t="s">
        <v>26</v>
      </c>
      <c r="P56" s="79"/>
    </row>
    <row r="57" spans="1:16" s="7" customFormat="1" ht="24.75" customHeight="1" outlineLevel="1" x14ac:dyDescent="0.3">
      <c r="A57" s="139">
        <v>10</v>
      </c>
      <c r="B57" s="117" t="s">
        <v>2678</v>
      </c>
      <c r="C57" s="65" t="s">
        <v>31</v>
      </c>
      <c r="D57" s="116" t="s">
        <v>2681</v>
      </c>
      <c r="E57" s="140">
        <v>40557</v>
      </c>
      <c r="F57" s="140">
        <v>40908</v>
      </c>
      <c r="G57" s="154">
        <f t="shared" si="3"/>
        <v>11.7</v>
      </c>
      <c r="H57" s="114" t="s">
        <v>2692</v>
      </c>
      <c r="I57" s="63" t="s">
        <v>711</v>
      </c>
      <c r="J57" s="63" t="s">
        <v>739</v>
      </c>
      <c r="K57" s="118">
        <v>2098175583</v>
      </c>
      <c r="L57" s="65" t="s">
        <v>1148</v>
      </c>
      <c r="M57" s="67"/>
      <c r="N57" s="65" t="s">
        <v>27</v>
      </c>
      <c r="O57" s="65" t="s">
        <v>26</v>
      </c>
      <c r="P57" s="79"/>
    </row>
    <row r="58" spans="1:16" s="7" customFormat="1" ht="24.75" customHeight="1" outlineLevel="1" x14ac:dyDescent="0.3">
      <c r="A58" s="139">
        <v>11</v>
      </c>
      <c r="B58" s="117" t="s">
        <v>2678</v>
      </c>
      <c r="C58" s="65" t="s">
        <v>31</v>
      </c>
      <c r="D58" s="116" t="s">
        <v>2681</v>
      </c>
      <c r="E58" s="140">
        <v>40557</v>
      </c>
      <c r="F58" s="140">
        <v>40908</v>
      </c>
      <c r="G58" s="154">
        <f t="shared" si="3"/>
        <v>11.7</v>
      </c>
      <c r="H58" s="114" t="s">
        <v>2692</v>
      </c>
      <c r="I58" s="63" t="s">
        <v>711</v>
      </c>
      <c r="J58" s="63" t="s">
        <v>717</v>
      </c>
      <c r="K58" s="118">
        <v>2098175583</v>
      </c>
      <c r="L58" s="65" t="s">
        <v>1148</v>
      </c>
      <c r="M58" s="67"/>
      <c r="N58" s="65" t="s">
        <v>27</v>
      </c>
      <c r="O58" s="65" t="s">
        <v>26</v>
      </c>
      <c r="P58" s="79"/>
    </row>
    <row r="59" spans="1:16" s="7" customFormat="1" ht="24.75" customHeight="1" outlineLevel="1" x14ac:dyDescent="0.3">
      <c r="A59" s="139">
        <v>12</v>
      </c>
      <c r="B59" s="117" t="s">
        <v>2678</v>
      </c>
      <c r="C59" s="65" t="s">
        <v>31</v>
      </c>
      <c r="D59" s="116" t="s">
        <v>2681</v>
      </c>
      <c r="E59" s="140">
        <v>40557</v>
      </c>
      <c r="F59" s="140">
        <v>40908</v>
      </c>
      <c r="G59" s="154">
        <f t="shared" si="3"/>
        <v>11.7</v>
      </c>
      <c r="H59" s="114" t="s">
        <v>2692</v>
      </c>
      <c r="I59" s="63" t="s">
        <v>711</v>
      </c>
      <c r="J59" s="63" t="s">
        <v>77</v>
      </c>
      <c r="K59" s="118">
        <v>2098175583</v>
      </c>
      <c r="L59" s="65" t="s">
        <v>1148</v>
      </c>
      <c r="M59" s="67"/>
      <c r="N59" s="65" t="s">
        <v>27</v>
      </c>
      <c r="O59" s="65" t="s">
        <v>26</v>
      </c>
      <c r="P59" s="79"/>
    </row>
    <row r="60" spans="1:16" s="7" customFormat="1" ht="24.75" customHeight="1" outlineLevel="1" x14ac:dyDescent="0.3">
      <c r="A60" s="139">
        <v>13</v>
      </c>
      <c r="B60" s="117" t="s">
        <v>2678</v>
      </c>
      <c r="C60" s="65" t="s">
        <v>31</v>
      </c>
      <c r="D60" s="116" t="s">
        <v>2682</v>
      </c>
      <c r="E60" s="140">
        <v>40932</v>
      </c>
      <c r="F60" s="140">
        <v>41274</v>
      </c>
      <c r="G60" s="154">
        <f t="shared" si="3"/>
        <v>11.4</v>
      </c>
      <c r="H60" s="114" t="s">
        <v>2693</v>
      </c>
      <c r="I60" s="63" t="s">
        <v>711</v>
      </c>
      <c r="J60" s="63" t="s">
        <v>721</v>
      </c>
      <c r="K60" s="118">
        <v>1523178518</v>
      </c>
      <c r="L60" s="65" t="s">
        <v>1148</v>
      </c>
      <c r="M60" s="67"/>
      <c r="N60" s="65" t="s">
        <v>27</v>
      </c>
      <c r="O60" s="65" t="s">
        <v>26</v>
      </c>
      <c r="P60" s="79"/>
    </row>
    <row r="61" spans="1:16" s="7" customFormat="1" ht="24.75" customHeight="1" outlineLevel="1" x14ac:dyDescent="0.3">
      <c r="A61" s="139">
        <v>14</v>
      </c>
      <c r="B61" s="117" t="s">
        <v>2678</v>
      </c>
      <c r="C61" s="65" t="s">
        <v>31</v>
      </c>
      <c r="D61" s="116" t="s">
        <v>2682</v>
      </c>
      <c r="E61" s="140">
        <v>40932</v>
      </c>
      <c r="F61" s="140">
        <v>41274</v>
      </c>
      <c r="G61" s="154">
        <f t="shared" si="3"/>
        <v>11.4</v>
      </c>
      <c r="H61" s="114" t="s">
        <v>2693</v>
      </c>
      <c r="I61" s="63" t="s">
        <v>711</v>
      </c>
      <c r="J61" s="63" t="s">
        <v>739</v>
      </c>
      <c r="K61" s="118">
        <v>1523178518</v>
      </c>
      <c r="L61" s="65" t="s">
        <v>1148</v>
      </c>
      <c r="M61" s="67"/>
      <c r="N61" s="65" t="s">
        <v>27</v>
      </c>
      <c r="O61" s="65" t="s">
        <v>1148</v>
      </c>
      <c r="P61" s="79"/>
    </row>
    <row r="62" spans="1:16" s="7" customFormat="1" ht="24.75" customHeight="1" outlineLevel="1" x14ac:dyDescent="0.3">
      <c r="A62" s="139">
        <v>15</v>
      </c>
      <c r="B62" s="117" t="s">
        <v>2678</v>
      </c>
      <c r="C62" s="65" t="s">
        <v>31</v>
      </c>
      <c r="D62" s="116" t="s">
        <v>2682</v>
      </c>
      <c r="E62" s="140">
        <v>40932</v>
      </c>
      <c r="F62" s="140">
        <v>41274</v>
      </c>
      <c r="G62" s="154">
        <f t="shared" si="3"/>
        <v>11.4</v>
      </c>
      <c r="H62" s="114" t="s">
        <v>2693</v>
      </c>
      <c r="I62" s="63" t="s">
        <v>711</v>
      </c>
      <c r="J62" s="63" t="s">
        <v>717</v>
      </c>
      <c r="K62" s="118">
        <v>1523178518</v>
      </c>
      <c r="L62" s="65" t="s">
        <v>1148</v>
      </c>
      <c r="M62" s="67"/>
      <c r="N62" s="65" t="s">
        <v>27</v>
      </c>
      <c r="O62" s="65" t="s">
        <v>1148</v>
      </c>
      <c r="P62" s="79"/>
    </row>
    <row r="63" spans="1:16" s="7" customFormat="1" ht="24.75" customHeight="1" outlineLevel="1" x14ac:dyDescent="0.3">
      <c r="A63" s="139">
        <v>16</v>
      </c>
      <c r="B63" s="117" t="s">
        <v>2678</v>
      </c>
      <c r="C63" s="65" t="s">
        <v>31</v>
      </c>
      <c r="D63" s="116" t="s">
        <v>2682</v>
      </c>
      <c r="E63" s="140">
        <v>40932</v>
      </c>
      <c r="F63" s="140">
        <v>41274</v>
      </c>
      <c r="G63" s="154">
        <f t="shared" si="3"/>
        <v>11.4</v>
      </c>
      <c r="H63" s="114" t="s">
        <v>2693</v>
      </c>
      <c r="I63" s="63" t="s">
        <v>711</v>
      </c>
      <c r="J63" s="63" t="s">
        <v>77</v>
      </c>
      <c r="K63" s="118">
        <v>1523178518</v>
      </c>
      <c r="L63" s="65" t="s">
        <v>1148</v>
      </c>
      <c r="M63" s="67"/>
      <c r="N63" s="65" t="s">
        <v>27</v>
      </c>
      <c r="O63" s="65" t="s">
        <v>1148</v>
      </c>
      <c r="P63" s="79"/>
    </row>
    <row r="64" spans="1:16" s="7" customFormat="1" ht="24.75" customHeight="1" outlineLevel="1" x14ac:dyDescent="0.3">
      <c r="A64" s="139">
        <v>17</v>
      </c>
      <c r="B64" s="117" t="s">
        <v>2678</v>
      </c>
      <c r="C64" s="65" t="s">
        <v>31</v>
      </c>
      <c r="D64" s="63" t="s">
        <v>2683</v>
      </c>
      <c r="E64" s="140">
        <v>41288</v>
      </c>
      <c r="F64" s="140">
        <v>41639</v>
      </c>
      <c r="G64" s="154">
        <f t="shared" si="3"/>
        <v>11.7</v>
      </c>
      <c r="H64" s="114" t="s">
        <v>2694</v>
      </c>
      <c r="I64" s="63" t="s">
        <v>711</v>
      </c>
      <c r="J64" s="63" t="s">
        <v>721</v>
      </c>
      <c r="K64" s="66">
        <v>2888872026</v>
      </c>
      <c r="L64" s="65" t="s">
        <v>1148</v>
      </c>
      <c r="M64" s="67"/>
      <c r="N64" s="65" t="s">
        <v>27</v>
      </c>
      <c r="O64" s="65" t="s">
        <v>1148</v>
      </c>
      <c r="P64" s="79"/>
    </row>
    <row r="65" spans="1:16" s="7" customFormat="1" ht="24.75" customHeight="1" outlineLevel="1" x14ac:dyDescent="0.3">
      <c r="A65" s="139">
        <v>18</v>
      </c>
      <c r="B65" s="117" t="s">
        <v>2678</v>
      </c>
      <c r="C65" s="65" t="s">
        <v>31</v>
      </c>
      <c r="D65" s="63" t="s">
        <v>2683</v>
      </c>
      <c r="E65" s="140">
        <v>41288</v>
      </c>
      <c r="F65" s="140">
        <v>41639</v>
      </c>
      <c r="G65" s="154">
        <f t="shared" si="3"/>
        <v>11.7</v>
      </c>
      <c r="H65" s="114" t="s">
        <v>2694</v>
      </c>
      <c r="I65" s="63" t="s">
        <v>711</v>
      </c>
      <c r="J65" s="63" t="s">
        <v>739</v>
      </c>
      <c r="K65" s="118">
        <v>2888872026</v>
      </c>
      <c r="L65" s="65" t="s">
        <v>1148</v>
      </c>
      <c r="M65" s="67"/>
      <c r="N65" s="65" t="s">
        <v>27</v>
      </c>
      <c r="O65" s="65" t="s">
        <v>1148</v>
      </c>
      <c r="P65" s="79"/>
    </row>
    <row r="66" spans="1:16" s="7" customFormat="1" ht="24.75" customHeight="1" outlineLevel="1" x14ac:dyDescent="0.3">
      <c r="A66" s="139">
        <v>19</v>
      </c>
      <c r="B66" s="117" t="s">
        <v>2678</v>
      </c>
      <c r="C66" s="65" t="s">
        <v>31</v>
      </c>
      <c r="D66" s="63" t="s">
        <v>2683</v>
      </c>
      <c r="E66" s="140">
        <v>41288</v>
      </c>
      <c r="F66" s="140">
        <v>41639</v>
      </c>
      <c r="G66" s="154">
        <f t="shared" si="3"/>
        <v>11.7</v>
      </c>
      <c r="H66" s="114" t="s">
        <v>2694</v>
      </c>
      <c r="I66" s="63" t="s">
        <v>711</v>
      </c>
      <c r="J66" s="63" t="s">
        <v>717</v>
      </c>
      <c r="K66" s="118">
        <v>2888872026</v>
      </c>
      <c r="L66" s="65" t="s">
        <v>1148</v>
      </c>
      <c r="M66" s="67"/>
      <c r="N66" s="65" t="s">
        <v>27</v>
      </c>
      <c r="O66" s="65" t="s">
        <v>1148</v>
      </c>
      <c r="P66" s="79"/>
    </row>
    <row r="67" spans="1:16" s="7" customFormat="1" ht="24.75" customHeight="1" outlineLevel="1" x14ac:dyDescent="0.3">
      <c r="A67" s="139">
        <v>20</v>
      </c>
      <c r="B67" s="117" t="s">
        <v>2678</v>
      </c>
      <c r="C67" s="65" t="s">
        <v>31</v>
      </c>
      <c r="D67" s="63" t="s">
        <v>2683</v>
      </c>
      <c r="E67" s="140">
        <v>41288</v>
      </c>
      <c r="F67" s="140">
        <v>41639</v>
      </c>
      <c r="G67" s="154">
        <f t="shared" si="3"/>
        <v>11.7</v>
      </c>
      <c r="H67" s="114" t="s">
        <v>2694</v>
      </c>
      <c r="I67" s="63" t="s">
        <v>711</v>
      </c>
      <c r="J67" s="63" t="s">
        <v>77</v>
      </c>
      <c r="K67" s="118">
        <v>2888872026</v>
      </c>
      <c r="L67" s="65" t="s">
        <v>1148</v>
      </c>
      <c r="M67" s="67"/>
      <c r="N67" s="65" t="s">
        <v>27</v>
      </c>
      <c r="O67" s="65" t="s">
        <v>1148</v>
      </c>
      <c r="P67" s="79"/>
    </row>
    <row r="68" spans="1:16" s="7" customFormat="1" ht="24.75" customHeight="1" outlineLevel="1" x14ac:dyDescent="0.3">
      <c r="A68" s="139">
        <v>21</v>
      </c>
      <c r="B68" s="117" t="s">
        <v>2678</v>
      </c>
      <c r="C68" s="65" t="s">
        <v>31</v>
      </c>
      <c r="D68" s="63" t="s">
        <v>2684</v>
      </c>
      <c r="E68" s="140">
        <v>41660</v>
      </c>
      <c r="F68" s="140">
        <v>41973</v>
      </c>
      <c r="G68" s="154">
        <f t="shared" si="3"/>
        <v>10.433333333333334</v>
      </c>
      <c r="H68" s="114" t="s">
        <v>2695</v>
      </c>
      <c r="I68" s="63" t="s">
        <v>711</v>
      </c>
      <c r="J68" s="63" t="s">
        <v>721</v>
      </c>
      <c r="K68" s="66">
        <v>3107201468</v>
      </c>
      <c r="L68" s="65" t="s">
        <v>1148</v>
      </c>
      <c r="M68" s="67"/>
      <c r="N68" s="65" t="s">
        <v>27</v>
      </c>
      <c r="O68" s="65" t="s">
        <v>26</v>
      </c>
      <c r="P68" s="79"/>
    </row>
    <row r="69" spans="1:16" s="7" customFormat="1" ht="24.75" customHeight="1" outlineLevel="1" x14ac:dyDescent="0.3">
      <c r="A69" s="139">
        <v>22</v>
      </c>
      <c r="B69" s="117" t="s">
        <v>2678</v>
      </c>
      <c r="C69" s="65" t="s">
        <v>31</v>
      </c>
      <c r="D69" s="63" t="s">
        <v>2684</v>
      </c>
      <c r="E69" s="140">
        <v>41660</v>
      </c>
      <c r="F69" s="140">
        <v>41973</v>
      </c>
      <c r="G69" s="154">
        <f t="shared" si="3"/>
        <v>10.433333333333334</v>
      </c>
      <c r="H69" s="114" t="s">
        <v>2695</v>
      </c>
      <c r="I69" s="63" t="s">
        <v>711</v>
      </c>
      <c r="J69" s="63" t="s">
        <v>739</v>
      </c>
      <c r="K69" s="118">
        <v>3107201468</v>
      </c>
      <c r="L69" s="65" t="s">
        <v>1148</v>
      </c>
      <c r="M69" s="67"/>
      <c r="N69" s="65" t="s">
        <v>27</v>
      </c>
      <c r="O69" s="65" t="s">
        <v>26</v>
      </c>
      <c r="P69" s="79"/>
    </row>
    <row r="70" spans="1:16" s="7" customFormat="1" ht="24.75" customHeight="1" outlineLevel="1" x14ac:dyDescent="0.3">
      <c r="A70" s="139">
        <v>23</v>
      </c>
      <c r="B70" s="117" t="s">
        <v>2678</v>
      </c>
      <c r="C70" s="65" t="s">
        <v>31</v>
      </c>
      <c r="D70" s="63" t="s">
        <v>2684</v>
      </c>
      <c r="E70" s="140">
        <v>41660</v>
      </c>
      <c r="F70" s="140">
        <v>41973</v>
      </c>
      <c r="G70" s="154">
        <f t="shared" si="3"/>
        <v>10.433333333333334</v>
      </c>
      <c r="H70" s="114" t="s">
        <v>2695</v>
      </c>
      <c r="I70" s="63" t="s">
        <v>711</v>
      </c>
      <c r="J70" s="63" t="s">
        <v>717</v>
      </c>
      <c r="K70" s="118">
        <v>3107201468</v>
      </c>
      <c r="L70" s="65" t="s">
        <v>1148</v>
      </c>
      <c r="M70" s="67"/>
      <c r="N70" s="65" t="s">
        <v>27</v>
      </c>
      <c r="O70" s="65" t="s">
        <v>26</v>
      </c>
      <c r="P70" s="79"/>
    </row>
    <row r="71" spans="1:16" s="7" customFormat="1" ht="24.75" customHeight="1" outlineLevel="1" x14ac:dyDescent="0.3">
      <c r="A71" s="139">
        <v>24</v>
      </c>
      <c r="B71" s="117" t="s">
        <v>2678</v>
      </c>
      <c r="C71" s="65" t="s">
        <v>31</v>
      </c>
      <c r="D71" s="63" t="s">
        <v>2684</v>
      </c>
      <c r="E71" s="140">
        <v>41660</v>
      </c>
      <c r="F71" s="140">
        <v>41973</v>
      </c>
      <c r="G71" s="154">
        <f t="shared" si="3"/>
        <v>10.433333333333334</v>
      </c>
      <c r="H71" s="114" t="s">
        <v>2695</v>
      </c>
      <c r="I71" s="63" t="s">
        <v>711</v>
      </c>
      <c r="J71" s="63" t="s">
        <v>77</v>
      </c>
      <c r="K71" s="118">
        <v>3107201468</v>
      </c>
      <c r="L71" s="65" t="s">
        <v>1148</v>
      </c>
      <c r="M71" s="67"/>
      <c r="N71" s="65" t="s">
        <v>27</v>
      </c>
      <c r="O71" s="65" t="s">
        <v>26</v>
      </c>
      <c r="P71" s="79"/>
    </row>
    <row r="72" spans="1:16" s="7" customFormat="1" ht="24.75" customHeight="1" outlineLevel="1" x14ac:dyDescent="0.3">
      <c r="A72" s="139">
        <v>25</v>
      </c>
      <c r="B72" s="117" t="s">
        <v>2678</v>
      </c>
      <c r="C72" s="65" t="s">
        <v>31</v>
      </c>
      <c r="D72" s="63" t="s">
        <v>2696</v>
      </c>
      <c r="E72" s="140">
        <v>42003</v>
      </c>
      <c r="F72" s="140">
        <v>42369</v>
      </c>
      <c r="G72" s="154">
        <f>IF(AND(E72&lt;&gt;"",F72&lt;&gt;""),((F72-E72)/30),"")</f>
        <v>12.2</v>
      </c>
      <c r="H72" s="114" t="s">
        <v>2697</v>
      </c>
      <c r="I72" s="63" t="s">
        <v>711</v>
      </c>
      <c r="J72" s="63" t="s">
        <v>721</v>
      </c>
      <c r="K72" s="66">
        <v>2840355351</v>
      </c>
      <c r="L72" s="65" t="s">
        <v>1148</v>
      </c>
      <c r="M72" s="67"/>
      <c r="N72" s="65" t="s">
        <v>27</v>
      </c>
      <c r="O72" s="65" t="s">
        <v>26</v>
      </c>
      <c r="P72" s="79"/>
    </row>
    <row r="73" spans="1:16" s="7" customFormat="1" ht="24.75" customHeight="1" outlineLevel="1" x14ac:dyDescent="0.3">
      <c r="A73" s="139">
        <v>26</v>
      </c>
      <c r="B73" s="117" t="s">
        <v>2678</v>
      </c>
      <c r="C73" s="65" t="s">
        <v>31</v>
      </c>
      <c r="D73" s="63" t="s">
        <v>2696</v>
      </c>
      <c r="E73" s="140">
        <v>42003</v>
      </c>
      <c r="F73" s="140">
        <v>42369</v>
      </c>
      <c r="G73" s="154">
        <f>IF(AND(E73&lt;&gt;"",F73&lt;&gt;""),((F73-E73)/30),"")</f>
        <v>12.2</v>
      </c>
      <c r="H73" s="114" t="s">
        <v>2697</v>
      </c>
      <c r="I73" s="63" t="s">
        <v>711</v>
      </c>
      <c r="J73" s="63" t="s">
        <v>397</v>
      </c>
      <c r="K73" s="118">
        <v>2840355351</v>
      </c>
      <c r="L73" s="65" t="s">
        <v>1148</v>
      </c>
      <c r="M73" s="67"/>
      <c r="N73" s="65" t="s">
        <v>27</v>
      </c>
      <c r="O73" s="65" t="s">
        <v>26</v>
      </c>
      <c r="P73" s="79"/>
    </row>
    <row r="74" spans="1:16" s="7" customFormat="1" ht="24.75" customHeight="1" outlineLevel="1" x14ac:dyDescent="0.3">
      <c r="A74" s="139">
        <v>27</v>
      </c>
      <c r="B74" s="117" t="s">
        <v>2678</v>
      </c>
      <c r="C74" s="65" t="s">
        <v>31</v>
      </c>
      <c r="D74" s="63" t="s">
        <v>2698</v>
      </c>
      <c r="E74" s="140">
        <v>42039</v>
      </c>
      <c r="F74" s="140">
        <v>42352</v>
      </c>
      <c r="G74" s="154">
        <f>IF(AND(E74&lt;&gt;"",F74&lt;&gt;""),((F74-E74)/30),"")</f>
        <v>10.433333333333334</v>
      </c>
      <c r="H74" s="114" t="s">
        <v>2694</v>
      </c>
      <c r="I74" s="63" t="s">
        <v>711</v>
      </c>
      <c r="J74" s="63" t="s">
        <v>728</v>
      </c>
      <c r="K74" s="118">
        <v>3433830879</v>
      </c>
      <c r="L74" s="65" t="s">
        <v>1148</v>
      </c>
      <c r="M74" s="67"/>
      <c r="N74" s="65" t="s">
        <v>27</v>
      </c>
      <c r="O74" s="65" t="s">
        <v>26</v>
      </c>
      <c r="P74" s="79"/>
    </row>
    <row r="75" spans="1:16" s="7" customFormat="1" ht="24.75" customHeight="1" outlineLevel="1" x14ac:dyDescent="0.3">
      <c r="A75" s="139">
        <v>28</v>
      </c>
      <c r="B75" s="64" t="s">
        <v>2678</v>
      </c>
      <c r="C75" s="65" t="s">
        <v>31</v>
      </c>
      <c r="D75" s="63" t="s">
        <v>2699</v>
      </c>
      <c r="E75" s="140">
        <v>42402</v>
      </c>
      <c r="F75" s="140">
        <v>42719</v>
      </c>
      <c r="G75" s="154">
        <f t="shared" si="3"/>
        <v>10.566666666666666</v>
      </c>
      <c r="H75" s="114" t="s">
        <v>2694</v>
      </c>
      <c r="I75" s="63" t="s">
        <v>711</v>
      </c>
      <c r="J75" s="63" t="s">
        <v>728</v>
      </c>
      <c r="K75" s="66">
        <v>2970042525</v>
      </c>
      <c r="L75" s="65" t="s">
        <v>1148</v>
      </c>
      <c r="M75" s="67"/>
      <c r="N75" s="65" t="s">
        <v>27</v>
      </c>
      <c r="O75" s="65" t="s">
        <v>26</v>
      </c>
      <c r="P75" s="79"/>
    </row>
    <row r="76" spans="1:16" s="7" customFormat="1" ht="24.75" customHeight="1" outlineLevel="1" x14ac:dyDescent="0.3">
      <c r="A76" s="139">
        <v>29</v>
      </c>
      <c r="B76" s="64" t="s">
        <v>2678</v>
      </c>
      <c r="C76" s="65" t="s">
        <v>31</v>
      </c>
      <c r="D76" s="63" t="s">
        <v>2700</v>
      </c>
      <c r="E76" s="140">
        <v>42675</v>
      </c>
      <c r="F76" s="140">
        <v>43312</v>
      </c>
      <c r="G76" s="154">
        <f>IF(AND(E76&lt;&gt;"",F76&lt;&gt;""),((F76-E76)/30),"")</f>
        <v>21.233333333333334</v>
      </c>
      <c r="H76" s="114" t="s">
        <v>2694</v>
      </c>
      <c r="I76" s="63" t="s">
        <v>711</v>
      </c>
      <c r="J76" s="63" t="s">
        <v>728</v>
      </c>
      <c r="K76" s="66">
        <v>2218027135</v>
      </c>
      <c r="L76" s="65" t="s">
        <v>1148</v>
      </c>
      <c r="M76" s="67"/>
      <c r="N76" s="65" t="s">
        <v>27</v>
      </c>
      <c r="O76" s="65" t="s">
        <v>26</v>
      </c>
      <c r="P76" s="79"/>
    </row>
    <row r="77" spans="1:16" s="7" customFormat="1" ht="24.75" customHeight="1" outlineLevel="1" x14ac:dyDescent="0.3">
      <c r="A77" s="139">
        <v>30</v>
      </c>
      <c r="B77" s="64" t="s">
        <v>2678</v>
      </c>
      <c r="C77" s="65" t="s">
        <v>31</v>
      </c>
      <c r="D77" s="63" t="s">
        <v>2701</v>
      </c>
      <c r="E77" s="140">
        <v>42718</v>
      </c>
      <c r="F77" s="140">
        <v>43084</v>
      </c>
      <c r="G77" s="154">
        <f>IF(AND(E77&lt;&gt;"",F77&lt;&gt;""),((F77-E77)/30),"")</f>
        <v>12.2</v>
      </c>
      <c r="H77" s="114" t="s">
        <v>2694</v>
      </c>
      <c r="I77" s="63" t="s">
        <v>711</v>
      </c>
      <c r="J77" s="63" t="s">
        <v>728</v>
      </c>
      <c r="K77" s="66">
        <v>2242849650</v>
      </c>
      <c r="L77" s="65" t="s">
        <v>1148</v>
      </c>
      <c r="M77" s="67"/>
      <c r="N77" s="65" t="s">
        <v>27</v>
      </c>
      <c r="O77" s="65" t="s">
        <v>26</v>
      </c>
      <c r="P77" s="79"/>
    </row>
    <row r="78" spans="1:16" s="7" customFormat="1" ht="24.75" customHeight="1" outlineLevel="1" x14ac:dyDescent="0.3">
      <c r="A78" s="139">
        <v>31</v>
      </c>
      <c r="B78" s="64" t="s">
        <v>2678</v>
      </c>
      <c r="C78" s="65" t="s">
        <v>31</v>
      </c>
      <c r="D78" s="63" t="s">
        <v>2685</v>
      </c>
      <c r="E78" s="140">
        <v>43070</v>
      </c>
      <c r="F78" s="140">
        <v>43312</v>
      </c>
      <c r="G78" s="154">
        <f>IF(AND(E78&lt;&gt;"",F78&lt;&gt;""),((F78-E78)/30),"")</f>
        <v>8.0666666666666664</v>
      </c>
      <c r="H78" s="114" t="s">
        <v>2694</v>
      </c>
      <c r="I78" s="63" t="s">
        <v>711</v>
      </c>
      <c r="J78" s="63" t="s">
        <v>721</v>
      </c>
      <c r="K78" s="66">
        <v>1253266197</v>
      </c>
      <c r="L78" s="65" t="s">
        <v>1148</v>
      </c>
      <c r="M78" s="67"/>
      <c r="N78" s="65" t="s">
        <v>27</v>
      </c>
      <c r="O78" s="65" t="s">
        <v>1148</v>
      </c>
      <c r="P78" s="79"/>
    </row>
    <row r="79" spans="1:16" s="7" customFormat="1" ht="24.75" customHeight="1" outlineLevel="1" x14ac:dyDescent="0.3">
      <c r="A79" s="139">
        <v>32</v>
      </c>
      <c r="B79" s="64" t="s">
        <v>2678</v>
      </c>
      <c r="C79" s="65" t="s">
        <v>31</v>
      </c>
      <c r="D79" s="63" t="s">
        <v>2685</v>
      </c>
      <c r="E79" s="140">
        <v>43070</v>
      </c>
      <c r="F79" s="140">
        <v>43312</v>
      </c>
      <c r="G79" s="154">
        <f>IF(AND(E79&lt;&gt;"",F79&lt;&gt;""),((F79-E79)/30),"")</f>
        <v>8.0666666666666664</v>
      </c>
      <c r="H79" s="114" t="s">
        <v>2694</v>
      </c>
      <c r="I79" s="63" t="s">
        <v>711</v>
      </c>
      <c r="J79" s="63" t="s">
        <v>739</v>
      </c>
      <c r="K79" s="118">
        <v>1253266197</v>
      </c>
      <c r="L79" s="65" t="s">
        <v>1148</v>
      </c>
      <c r="M79" s="67"/>
      <c r="N79" s="65" t="s">
        <v>27</v>
      </c>
      <c r="O79" s="65" t="s">
        <v>1148</v>
      </c>
      <c r="P79" s="79"/>
    </row>
    <row r="80" spans="1:16" s="7" customFormat="1" ht="24.75" customHeight="1" outlineLevel="1" x14ac:dyDescent="0.3">
      <c r="A80" s="139">
        <v>33</v>
      </c>
      <c r="B80" s="64" t="s">
        <v>2678</v>
      </c>
      <c r="C80" s="65" t="s">
        <v>31</v>
      </c>
      <c r="D80" s="63" t="s">
        <v>2686</v>
      </c>
      <c r="E80" s="140">
        <v>43800</v>
      </c>
      <c r="F80" s="140">
        <v>43921</v>
      </c>
      <c r="G80" s="154">
        <f>IF(AND(E80&lt;&gt;"",F80&lt;&gt;""),((F80-E80)/30),"")</f>
        <v>4.0333333333333332</v>
      </c>
      <c r="H80" s="114" t="s">
        <v>2694</v>
      </c>
      <c r="I80" s="63" t="s">
        <v>711</v>
      </c>
      <c r="J80" s="63" t="s">
        <v>721</v>
      </c>
      <c r="K80" s="118">
        <v>420188160</v>
      </c>
      <c r="L80" s="65" t="s">
        <v>1148</v>
      </c>
      <c r="M80" s="67"/>
      <c r="N80" s="65" t="s">
        <v>27</v>
      </c>
      <c r="O80" s="65" t="s">
        <v>1148</v>
      </c>
      <c r="P80" s="79"/>
    </row>
    <row r="81" spans="1:16" s="7" customFormat="1" ht="24.75" customHeight="1" outlineLevel="1" x14ac:dyDescent="0.3">
      <c r="A81" s="139">
        <v>34</v>
      </c>
      <c r="B81" s="64" t="s">
        <v>2678</v>
      </c>
      <c r="C81" s="65" t="s">
        <v>31</v>
      </c>
      <c r="D81" s="63" t="s">
        <v>2705</v>
      </c>
      <c r="E81" s="140">
        <v>43909</v>
      </c>
      <c r="F81" s="140">
        <v>44196</v>
      </c>
      <c r="G81" s="154">
        <f t="shared" si="3"/>
        <v>9.5666666666666664</v>
      </c>
      <c r="H81" s="114" t="s">
        <v>2706</v>
      </c>
      <c r="I81" s="63" t="s">
        <v>163</v>
      </c>
      <c r="J81" s="63" t="s">
        <v>165</v>
      </c>
      <c r="K81" s="118">
        <v>359482199</v>
      </c>
      <c r="L81" s="65" t="s">
        <v>1148</v>
      </c>
      <c r="M81" s="67"/>
      <c r="N81" s="65" t="s">
        <v>1151</v>
      </c>
      <c r="O81" s="65" t="s">
        <v>1148</v>
      </c>
      <c r="P81" s="79"/>
    </row>
    <row r="82" spans="1:16" s="7" customFormat="1" ht="24.75" customHeight="1" outlineLevel="1" x14ac:dyDescent="0.3">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4" t="str">
        <f t="shared" si="3"/>
        <v/>
      </c>
      <c r="H91" s="117"/>
      <c r="I91" s="116"/>
      <c r="J91" s="116"/>
      <c r="K91" s="118"/>
      <c r="L91" s="119"/>
      <c r="M91" s="113"/>
      <c r="N91" s="119"/>
      <c r="O91" s="119"/>
      <c r="P91" s="79"/>
    </row>
    <row r="92" spans="1:16" s="7" customFormat="1" ht="24.75" customHeight="1" outlineLevel="1" x14ac:dyDescent="0.3">
      <c r="A92" s="138">
        <v>45</v>
      </c>
      <c r="B92" s="117"/>
      <c r="C92" s="119"/>
      <c r="D92" s="116"/>
      <c r="E92" s="140"/>
      <c r="F92" s="140"/>
      <c r="G92" s="154" t="str">
        <f t="shared" si="3"/>
        <v/>
      </c>
      <c r="H92" s="117"/>
      <c r="I92" s="116"/>
      <c r="J92" s="116"/>
      <c r="K92" s="118"/>
      <c r="L92" s="119"/>
      <c r="M92" s="113"/>
      <c r="N92" s="119"/>
      <c r="O92" s="119"/>
      <c r="P92" s="79"/>
    </row>
    <row r="93" spans="1:16" s="7" customFormat="1" ht="24.75" customHeight="1" outlineLevel="1" x14ac:dyDescent="0.3">
      <c r="A93" s="138">
        <v>46</v>
      </c>
      <c r="B93" s="117"/>
      <c r="C93" s="119"/>
      <c r="D93" s="116"/>
      <c r="E93" s="140"/>
      <c r="F93" s="140"/>
      <c r="G93" s="154" t="str">
        <f t="shared" si="3"/>
        <v/>
      </c>
      <c r="H93" s="117"/>
      <c r="I93" s="116"/>
      <c r="J93" s="116"/>
      <c r="K93" s="118"/>
      <c r="L93" s="119"/>
      <c r="M93" s="113"/>
      <c r="N93" s="119"/>
      <c r="O93" s="119"/>
      <c r="P93" s="79"/>
    </row>
    <row r="94" spans="1:16" s="7" customFormat="1" ht="24.75" customHeight="1" outlineLevel="1" x14ac:dyDescent="0.3">
      <c r="A94" s="138">
        <v>47</v>
      </c>
      <c r="B94" s="117"/>
      <c r="C94" s="119"/>
      <c r="D94" s="116"/>
      <c r="E94" s="140"/>
      <c r="F94" s="140"/>
      <c r="G94" s="154" t="str">
        <f t="shared" si="3"/>
        <v/>
      </c>
      <c r="H94" s="117"/>
      <c r="I94" s="116"/>
      <c r="J94" s="116"/>
      <c r="K94" s="118"/>
      <c r="L94" s="119"/>
      <c r="M94" s="113"/>
      <c r="N94" s="119"/>
      <c r="O94" s="119"/>
      <c r="P94" s="79"/>
    </row>
    <row r="95" spans="1:16" s="7" customFormat="1" ht="24.75" customHeight="1" outlineLevel="1" x14ac:dyDescent="0.3">
      <c r="A95" s="139">
        <v>48</v>
      </c>
      <c r="B95" s="117"/>
      <c r="C95" s="119"/>
      <c r="D95" s="116"/>
      <c r="E95" s="140"/>
      <c r="F95" s="140"/>
      <c r="G95" s="154" t="str">
        <f t="shared" si="3"/>
        <v/>
      </c>
      <c r="H95" s="117"/>
      <c r="I95" s="116"/>
      <c r="J95" s="116"/>
      <c r="K95" s="118"/>
      <c r="L95" s="119"/>
      <c r="M95" s="113"/>
      <c r="N95" s="119"/>
      <c r="O95" s="119"/>
      <c r="P95" s="79"/>
    </row>
    <row r="96" spans="1:16" s="7" customFormat="1" ht="24.75" customHeight="1" outlineLevel="1" x14ac:dyDescent="0.3">
      <c r="A96" s="139">
        <v>49</v>
      </c>
      <c r="B96" s="117"/>
      <c r="C96" s="119"/>
      <c r="D96" s="116"/>
      <c r="E96" s="140"/>
      <c r="F96" s="140"/>
      <c r="G96" s="154" t="str">
        <f t="shared" si="3"/>
        <v/>
      </c>
      <c r="H96" s="117"/>
      <c r="I96" s="116"/>
      <c r="J96" s="116"/>
      <c r="K96" s="118"/>
      <c r="L96" s="119"/>
      <c r="M96" s="113"/>
      <c r="N96" s="119"/>
      <c r="O96" s="119"/>
      <c r="P96" s="79"/>
    </row>
    <row r="97" spans="1:16" s="7" customFormat="1" ht="24.75" customHeight="1" outlineLevel="1" x14ac:dyDescent="0.3">
      <c r="A97" s="139">
        <v>50</v>
      </c>
      <c r="B97" s="117"/>
      <c r="C97" s="119"/>
      <c r="D97" s="116"/>
      <c r="E97" s="140"/>
      <c r="F97" s="140"/>
      <c r="G97" s="154" t="str">
        <f t="shared" si="3"/>
        <v/>
      </c>
      <c r="H97" s="117"/>
      <c r="I97" s="116"/>
      <c r="J97" s="116"/>
      <c r="K97" s="118"/>
      <c r="L97" s="119"/>
      <c r="M97" s="113"/>
      <c r="N97" s="119"/>
      <c r="O97" s="119"/>
      <c r="P97" s="79"/>
    </row>
    <row r="98" spans="1:16" s="7" customFormat="1" ht="24.75" customHeight="1" outlineLevel="1" x14ac:dyDescent="0.3">
      <c r="A98" s="139">
        <v>51</v>
      </c>
      <c r="B98" s="117"/>
      <c r="C98" s="119"/>
      <c r="D98" s="116"/>
      <c r="E98" s="140"/>
      <c r="F98" s="140"/>
      <c r="G98" s="154" t="str">
        <f t="shared" si="3"/>
        <v/>
      </c>
      <c r="H98" s="117"/>
      <c r="I98" s="116"/>
      <c r="J98" s="116"/>
      <c r="K98" s="118"/>
      <c r="L98" s="119"/>
      <c r="M98" s="113"/>
      <c r="N98" s="119"/>
      <c r="O98" s="119"/>
      <c r="P98" s="79"/>
    </row>
    <row r="99" spans="1:16" s="7" customFormat="1" ht="24.75" customHeight="1" outlineLevel="1" x14ac:dyDescent="0.3">
      <c r="A99" s="139">
        <v>52</v>
      </c>
      <c r="B99" s="117"/>
      <c r="C99" s="119"/>
      <c r="D99" s="116"/>
      <c r="E99" s="140"/>
      <c r="F99" s="140"/>
      <c r="G99" s="154" t="str">
        <f t="shared" si="3"/>
        <v/>
      </c>
      <c r="H99" s="117"/>
      <c r="I99" s="116"/>
      <c r="J99" s="116"/>
      <c r="K99" s="118"/>
      <c r="L99" s="119"/>
      <c r="M99" s="113"/>
      <c r="N99" s="119"/>
      <c r="O99" s="119"/>
      <c r="P99" s="79"/>
    </row>
    <row r="100" spans="1:16" s="7" customFormat="1" ht="24.75" customHeight="1" outlineLevel="1" x14ac:dyDescent="0.3">
      <c r="A100" s="139">
        <v>53</v>
      </c>
      <c r="B100" s="117"/>
      <c r="C100" s="119"/>
      <c r="D100" s="116"/>
      <c r="E100" s="140"/>
      <c r="F100" s="140"/>
      <c r="G100" s="154" t="str">
        <f t="shared" si="3"/>
        <v/>
      </c>
      <c r="H100" s="117"/>
      <c r="I100" s="116"/>
      <c r="J100" s="116"/>
      <c r="K100" s="118"/>
      <c r="L100" s="119"/>
      <c r="M100" s="113"/>
      <c r="N100" s="119"/>
      <c r="O100" s="119"/>
      <c r="P100" s="79"/>
    </row>
    <row r="101" spans="1:16" s="7" customFormat="1" ht="24.75" customHeight="1" outlineLevel="1" x14ac:dyDescent="0.3">
      <c r="A101" s="139">
        <v>54</v>
      </c>
      <c r="B101" s="117"/>
      <c r="C101" s="119"/>
      <c r="D101" s="116"/>
      <c r="E101" s="140"/>
      <c r="F101" s="140"/>
      <c r="G101" s="154" t="str">
        <f t="shared" si="3"/>
        <v/>
      </c>
      <c r="H101" s="117"/>
      <c r="I101" s="116"/>
      <c r="J101" s="116"/>
      <c r="K101" s="118"/>
      <c r="L101" s="119"/>
      <c r="M101" s="113"/>
      <c r="N101" s="119"/>
      <c r="O101" s="119"/>
      <c r="P101" s="79"/>
    </row>
    <row r="102" spans="1:16" s="7" customFormat="1" ht="24.75" customHeight="1" outlineLevel="1" x14ac:dyDescent="0.3">
      <c r="A102" s="139">
        <v>55</v>
      </c>
      <c r="B102" s="117"/>
      <c r="C102" s="119"/>
      <c r="D102" s="116"/>
      <c r="E102" s="140"/>
      <c r="F102" s="140"/>
      <c r="G102" s="154" t="str">
        <f t="shared" si="3"/>
        <v/>
      </c>
      <c r="H102" s="117"/>
      <c r="I102" s="116"/>
      <c r="J102" s="116"/>
      <c r="K102" s="118"/>
      <c r="L102" s="119"/>
      <c r="M102" s="113"/>
      <c r="N102" s="119"/>
      <c r="O102" s="119"/>
      <c r="P102" s="79"/>
    </row>
    <row r="103" spans="1:16" s="7" customFormat="1" ht="24.75" customHeight="1" outlineLevel="1" x14ac:dyDescent="0.3">
      <c r="A103" s="139">
        <v>56</v>
      </c>
      <c r="B103" s="117"/>
      <c r="C103" s="119"/>
      <c r="D103" s="116"/>
      <c r="E103" s="140"/>
      <c r="F103" s="140"/>
      <c r="G103" s="154" t="str">
        <f t="shared" si="3"/>
        <v/>
      </c>
      <c r="H103" s="117"/>
      <c r="I103" s="116"/>
      <c r="J103" s="116"/>
      <c r="K103" s="118"/>
      <c r="L103" s="119"/>
      <c r="M103" s="113"/>
      <c r="N103" s="119"/>
      <c r="O103" s="119"/>
      <c r="P103" s="79"/>
    </row>
    <row r="104" spans="1:16" s="7" customFormat="1" ht="24.75" customHeight="1" outlineLevel="1" x14ac:dyDescent="0.3">
      <c r="A104" s="139">
        <v>57</v>
      </c>
      <c r="B104" s="117"/>
      <c r="C104" s="119"/>
      <c r="D104" s="116"/>
      <c r="E104" s="140"/>
      <c r="F104" s="140"/>
      <c r="G104" s="154" t="str">
        <f t="shared" si="3"/>
        <v/>
      </c>
      <c r="H104" s="117"/>
      <c r="I104" s="116"/>
      <c r="J104" s="116"/>
      <c r="K104" s="118"/>
      <c r="L104" s="119"/>
      <c r="M104" s="113"/>
      <c r="N104" s="119"/>
      <c r="O104" s="119"/>
      <c r="P104" s="79"/>
    </row>
    <row r="105" spans="1:16" s="7" customFormat="1" ht="24.75" customHeight="1" outlineLevel="1" x14ac:dyDescent="0.3">
      <c r="A105" s="139">
        <v>58</v>
      </c>
      <c r="B105" s="117"/>
      <c r="C105" s="119"/>
      <c r="D105" s="116"/>
      <c r="E105" s="140"/>
      <c r="F105" s="140"/>
      <c r="G105" s="154" t="str">
        <f t="shared" si="3"/>
        <v/>
      </c>
      <c r="H105" s="117"/>
      <c r="I105" s="116"/>
      <c r="J105" s="116"/>
      <c r="K105" s="118"/>
      <c r="L105" s="119"/>
      <c r="M105" s="113"/>
      <c r="N105" s="119"/>
      <c r="O105" s="119"/>
      <c r="P105" s="79"/>
    </row>
    <row r="106" spans="1:16" s="7" customFormat="1" ht="24.75" customHeight="1" outlineLevel="1" x14ac:dyDescent="0.3">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4"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9"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5" t="s">
        <v>2665</v>
      </c>
      <c r="C114" s="157" t="s">
        <v>31</v>
      </c>
      <c r="D114" s="115"/>
      <c r="E114" s="140"/>
      <c r="F114" s="140"/>
      <c r="G114" s="154" t="str">
        <f>IF(AND(E114&lt;&gt;"",F114&lt;&gt;""),((F114-E114)/30),"")</f>
        <v/>
      </c>
      <c r="H114" s="117"/>
      <c r="I114" s="116"/>
      <c r="J114" s="116"/>
      <c r="K114" s="118"/>
      <c r="L114" s="100" t="str">
        <f>+IF(AND(K114&gt;0,O114="Ejecución"),(K114/877802)*Tabla28[[#This Row],[% participación]],IF(AND(K114&gt;0,O114&lt;&gt;"Ejecución"),"-",""))</f>
        <v/>
      </c>
      <c r="M114" s="119"/>
      <c r="N114" s="167" t="str">
        <f>+IF(M118="No",1,IF(M118="Si","Ingrese %",""))</f>
        <v/>
      </c>
      <c r="O114" s="156" t="s">
        <v>1150</v>
      </c>
      <c r="P114" s="78"/>
    </row>
    <row r="115" spans="1:16" s="6" customFormat="1" ht="24.75" customHeight="1" x14ac:dyDescent="0.3">
      <c r="A115" s="138">
        <v>2</v>
      </c>
      <c r="B115" s="155" t="s">
        <v>2665</v>
      </c>
      <c r="C115" s="157" t="s">
        <v>31</v>
      </c>
      <c r="D115" s="63"/>
      <c r="E115" s="140"/>
      <c r="F115" s="140"/>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3">
      <c r="A116" s="138">
        <v>3</v>
      </c>
      <c r="B116" s="155" t="s">
        <v>2665</v>
      </c>
      <c r="C116" s="157" t="s">
        <v>31</v>
      </c>
      <c r="D116" s="63"/>
      <c r="E116" s="140"/>
      <c r="F116" s="140"/>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3">
      <c r="A117" s="138">
        <v>4</v>
      </c>
      <c r="B117" s="155" t="s">
        <v>2665</v>
      </c>
      <c r="C117" s="157" t="s">
        <v>31</v>
      </c>
      <c r="D117" s="63"/>
      <c r="E117" s="140"/>
      <c r="F117" s="140"/>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3">
      <c r="A118" s="139">
        <v>5</v>
      </c>
      <c r="B118" s="155" t="s">
        <v>2665</v>
      </c>
      <c r="C118" s="157" t="s">
        <v>31</v>
      </c>
      <c r="D118" s="63"/>
      <c r="E118" s="140"/>
      <c r="F118" s="140"/>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3">
      <c r="A119" s="139">
        <v>6</v>
      </c>
      <c r="B119" s="155" t="s">
        <v>2665</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3">
      <c r="A120" s="139">
        <v>7</v>
      </c>
      <c r="B120" s="155" t="s">
        <v>2665</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3">
      <c r="A121" s="139">
        <v>8</v>
      </c>
      <c r="B121" s="155" t="s">
        <v>2665</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3">
      <c r="A122" s="139">
        <v>9</v>
      </c>
      <c r="B122" s="155" t="s">
        <v>2665</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3">
      <c r="A123" s="139">
        <v>10</v>
      </c>
      <c r="B123" s="155" t="s">
        <v>2665</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3">
      <c r="A124" s="139">
        <v>11</v>
      </c>
      <c r="B124" s="155" t="s">
        <v>2665</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3">
      <c r="A125" s="139">
        <v>12</v>
      </c>
      <c r="B125" s="155" t="s">
        <v>2665</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3">
      <c r="A126" s="139">
        <v>13</v>
      </c>
      <c r="B126" s="155" t="s">
        <v>2665</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3">
      <c r="A127" s="139">
        <v>14</v>
      </c>
      <c r="B127" s="155" t="s">
        <v>2665</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3">
      <c r="A128" s="139">
        <v>15</v>
      </c>
      <c r="B128" s="155" t="s">
        <v>2665</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3">
      <c r="A129" s="139">
        <v>16</v>
      </c>
      <c r="B129" s="155" t="s">
        <v>2665</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3">
      <c r="A130" s="139">
        <v>17</v>
      </c>
      <c r="B130" s="155" t="s">
        <v>2665</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3">
      <c r="A131" s="139">
        <v>18</v>
      </c>
      <c r="B131" s="155" t="s">
        <v>2665</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3">
      <c r="A132" s="139">
        <v>19</v>
      </c>
      <c r="B132" s="155" t="s">
        <v>2665</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3">
      <c r="A133" s="139">
        <v>20</v>
      </c>
      <c r="B133" s="155" t="s">
        <v>2665</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3">
      <c r="A134" s="139">
        <v>21</v>
      </c>
      <c r="B134" s="155" t="s">
        <v>2665</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3">
      <c r="A135" s="139">
        <v>22</v>
      </c>
      <c r="B135" s="155" t="s">
        <v>2665</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3">
      <c r="A136" s="139">
        <v>23</v>
      </c>
      <c r="B136" s="155" t="s">
        <v>2665</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3">
      <c r="A137" s="139">
        <v>24</v>
      </c>
      <c r="B137" s="155" t="s">
        <v>2665</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3">
      <c r="A138" s="139">
        <v>25</v>
      </c>
      <c r="B138" s="155" t="s">
        <v>2665</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3">
      <c r="A139" s="139">
        <v>26</v>
      </c>
      <c r="B139" s="155" t="s">
        <v>2665</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3">
      <c r="A140" s="139">
        <v>27</v>
      </c>
      <c r="B140" s="155" t="s">
        <v>2665</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3">
      <c r="A141" s="139">
        <v>28</v>
      </c>
      <c r="B141" s="155" t="s">
        <v>2665</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3">
      <c r="A142" s="139">
        <v>29</v>
      </c>
      <c r="B142" s="155" t="s">
        <v>2665</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3">
      <c r="A143" s="139">
        <v>30</v>
      </c>
      <c r="B143" s="155" t="s">
        <v>2665</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3">
      <c r="A144" s="139">
        <v>31</v>
      </c>
      <c r="B144" s="155" t="s">
        <v>2665</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3">
      <c r="A145" s="139">
        <v>32</v>
      </c>
      <c r="B145" s="155" t="s">
        <v>2665</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3">
      <c r="A146" s="139">
        <v>33</v>
      </c>
      <c r="B146" s="155" t="s">
        <v>2665</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3">
      <c r="A147" s="139">
        <v>34</v>
      </c>
      <c r="B147" s="155" t="s">
        <v>2665</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3">
      <c r="A148" s="139">
        <v>35</v>
      </c>
      <c r="B148" s="155" t="s">
        <v>2665</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3">
      <c r="A149" s="139">
        <v>36</v>
      </c>
      <c r="B149" s="155" t="s">
        <v>2665</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3">
      <c r="A150" s="139">
        <v>37</v>
      </c>
      <c r="B150" s="155" t="s">
        <v>2665</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3">
      <c r="A151" s="139">
        <v>38</v>
      </c>
      <c r="B151" s="155" t="s">
        <v>2665</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3">
      <c r="A152" s="139">
        <v>39</v>
      </c>
      <c r="B152" s="155" t="s">
        <v>2665</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3">
      <c r="A153" s="139">
        <v>40</v>
      </c>
      <c r="B153" s="155" t="s">
        <v>2665</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3">
      <c r="A154" s="139">
        <v>41</v>
      </c>
      <c r="B154" s="155" t="s">
        <v>2665</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3">
      <c r="A155" s="139">
        <v>42</v>
      </c>
      <c r="B155" s="155" t="s">
        <v>2665</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3">
      <c r="A156" s="139">
        <v>43</v>
      </c>
      <c r="B156" s="155" t="s">
        <v>2665</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3">
      <c r="A157" s="139">
        <v>44</v>
      </c>
      <c r="B157" s="155" t="s">
        <v>2665</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3">
      <c r="A158" s="139">
        <v>45</v>
      </c>
      <c r="B158" s="155" t="s">
        <v>2665</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3">
      <c r="A159" s="139">
        <v>46</v>
      </c>
      <c r="B159" s="155" t="s">
        <v>2665</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5">
      <c r="A160" s="139">
        <v>47</v>
      </c>
      <c r="B160" s="155" t="s">
        <v>2665</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5">
      <c r="O161" s="169"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1"/>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4" x14ac:dyDescent="0.3">
      <c r="A179" s="9"/>
      <c r="B179" s="186" t="s">
        <v>2669</v>
      </c>
      <c r="C179" s="186"/>
      <c r="D179" s="186"/>
      <c r="E179" s="165">
        <v>0.02</v>
      </c>
      <c r="F179" s="164">
        <v>0.02</v>
      </c>
      <c r="G179" s="159">
        <f>IF(F179&gt;0,SUM(E179+F179),"")</f>
        <v>0.04</v>
      </c>
      <c r="H179" s="5"/>
      <c r="I179" s="186" t="s">
        <v>2671</v>
      </c>
      <c r="J179" s="186"/>
      <c r="K179" s="186"/>
      <c r="L179" s="186"/>
      <c r="M179" s="166">
        <v>0.03</v>
      </c>
      <c r="O179" s="8"/>
      <c r="Q179" s="19"/>
      <c r="R179" s="153">
        <f>IF(M179&gt;0,SUM(L179+M179),"")</f>
        <v>0.03</v>
      </c>
      <c r="T179" s="19"/>
      <c r="U179" s="232" t="s">
        <v>1166</v>
      </c>
      <c r="V179" s="232"/>
      <c r="W179" s="232"/>
      <c r="X179" s="24">
        <v>0.02</v>
      </c>
      <c r="Y179" s="158"/>
      <c r="Z179" s="159" t="str">
        <f>IF(Y179&gt;0,SUM(E181+Y179),"")</f>
        <v/>
      </c>
      <c r="AA179" s="19"/>
      <c r="AB179" s="19"/>
    </row>
    <row r="180" spans="1:28" ht="23.4" hidden="1" x14ac:dyDescent="0.3">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4" hidden="1" x14ac:dyDescent="0.3">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4" hidden="1" x14ac:dyDescent="0.3">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0">
        <f>+SUM(G179:G182)</f>
        <v>0.04</v>
      </c>
      <c r="D185" s="91" t="s">
        <v>2628</v>
      </c>
      <c r="E185" s="94">
        <f>+(C185*SUM(K20:K35))</f>
        <v>66248371.68</v>
      </c>
      <c r="F185" s="92"/>
      <c r="G185" s="93"/>
      <c r="H185" s="88"/>
      <c r="I185" s="90" t="s">
        <v>2627</v>
      </c>
      <c r="J185" s="160">
        <f>+SUM(M179:M183)</f>
        <v>0.03</v>
      </c>
      <c r="K185" s="231" t="s">
        <v>2628</v>
      </c>
      <c r="L185" s="231"/>
      <c r="M185" s="94">
        <f>+J185*(SUM(K20:K35))</f>
        <v>49686278.759999998</v>
      </c>
      <c r="N185" s="95"/>
      <c r="O185" s="96"/>
    </row>
    <row r="186" spans="1:28" ht="15" thickBot="1" x14ac:dyDescent="0.35">
      <c r="A186" s="10"/>
      <c r="B186" s="97"/>
      <c r="C186" s="97"/>
      <c r="D186" s="97"/>
      <c r="E186" s="97"/>
      <c r="F186" s="97"/>
      <c r="G186" s="97"/>
      <c r="H186" s="97"/>
      <c r="I186" s="162"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9" t="str">
        <f>HYPERLINK("#MI_Oferente_Singular!A1","INICIO")</f>
        <v>INICIO</v>
      </c>
      <c r="Q191" s="148"/>
      <c r="R191" s="148"/>
      <c r="S191" s="148"/>
      <c r="T191" s="148"/>
    </row>
    <row r="192" spans="1:28" x14ac:dyDescent="0.3">
      <c r="A192" s="9"/>
      <c r="B192" s="190" t="s">
        <v>2636</v>
      </c>
      <c r="C192" s="190"/>
      <c r="E192" s="5" t="s">
        <v>20</v>
      </c>
      <c r="H192" s="26" t="s">
        <v>24</v>
      </c>
      <c r="J192" s="5" t="s">
        <v>2637</v>
      </c>
      <c r="K192" s="5"/>
      <c r="M192" s="5"/>
      <c r="N192" s="5"/>
      <c r="O192" s="8"/>
      <c r="Q192" s="149"/>
      <c r="R192" s="150"/>
      <c r="S192" s="150"/>
      <c r="T192" s="149"/>
    </row>
    <row r="193" spans="1:18" x14ac:dyDescent="0.3">
      <c r="A193" s="9"/>
      <c r="C193" s="120">
        <v>41967</v>
      </c>
      <c r="D193" s="5"/>
      <c r="E193" s="121">
        <v>3009</v>
      </c>
      <c r="F193" s="5"/>
      <c r="G193" s="5"/>
      <c r="H193" s="142" t="s">
        <v>2687</v>
      </c>
      <c r="J193" s="5"/>
      <c r="K193" s="122">
        <v>39839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2688</v>
      </c>
      <c r="J211" s="27" t="s">
        <v>2622</v>
      </c>
      <c r="K211" s="143" t="s">
        <v>2703</v>
      </c>
      <c r="L211" s="21"/>
      <c r="M211" s="21"/>
      <c r="N211" s="21"/>
      <c r="O211" s="8"/>
    </row>
    <row r="212" spans="1:15" x14ac:dyDescent="0.3">
      <c r="A212" s="9"/>
      <c r="B212" s="27" t="s">
        <v>2619</v>
      </c>
      <c r="C212" s="142" t="s">
        <v>2687</v>
      </c>
      <c r="D212" s="21"/>
      <c r="G212" s="27" t="s">
        <v>2621</v>
      </c>
      <c r="H212" s="143" t="s">
        <v>2689</v>
      </c>
      <c r="J212" s="27" t="s">
        <v>2623</v>
      </c>
      <c r="K212" s="142" t="s">
        <v>2704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a65d333d-5b59-4810-bc94-b80d9325abbc"/>
    <ds:schemaRef ds:uri="http://www.w3.org/XML/1998/namespace"/>
    <ds:schemaRef ds:uri="http://schemas.openxmlformats.org/package/2006/metadata/core-propertie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Magueth</cp:lastModifiedBy>
  <cp:lastPrinted>2020-12-29T19:19:10Z</cp:lastPrinted>
  <dcterms:created xsi:type="dcterms:W3CDTF">2020-10-14T21:57:42Z</dcterms:created>
  <dcterms:modified xsi:type="dcterms:W3CDTF">2020-12-29T21:12:25Z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