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<sst xmlns="http://schemas.openxmlformats.org/spreadsheetml/2006/main" count="3102" uniqueCount="2700">
  <si>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</si>
  <si>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</si>
  <si>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</si>
  <si>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</si>
  <si>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</si>
  <si>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</si>
  <si>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</si>
  <si>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</si>
  <si>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</si>
  <si>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</si>
  <si>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</si>
  <si>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</si>
  <si>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</si>
  <si>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</si>
  <si>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</si>
  <si>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</si>
  <si>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</si>
  <si>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</si>
  <si>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</si>
  <si>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</si>
  <si>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</si>
  <si>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</si>
  <si>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</si>
  <si>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</si>
  <si>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</si>
  <si>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</si>
  <si>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</si>
  <si>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</si>
  <si>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</si>
  <si>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</si>
  <si>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</si>
  <si>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</si>
  <si>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</si>
  <si>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</si>
  <si>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</si>
  <si>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</si>
  <si>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</si>
  <si>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</si>
  <si>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</si>
  <si>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</si>
  <si>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</si>
  <si>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</si>
  <si>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</si>
  <si>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</si>
  <si>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</si>
  <si>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</si>
  <si>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</si>
  <si>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</si>
  <si>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</si>
  <si>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</si>
  <si>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</si>
  <si>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</si>
  <si>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</si>
  <si>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</si>
  <si>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</si>
  <si>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</si>
  <si>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</si>
  <si>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</si>
  <si>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</si>
  <si>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</si>
  <si>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</si>
  <si>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</si>
  <si>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</si>
  <si>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</si>
  <si>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</si>
  <si>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</si>
  <si>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</si>
  <si>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</si>
  <si>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</si>
  <si>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</si>
  <si>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</si>
  <si>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</si>
  <si>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</si>
  <si>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</si>
  <si>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</si>
  <si>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</si>
  <si>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</si>
  <si>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</si>
  <si>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</si>
  <si>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</si>
  <si>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</si>
  <si>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</si>
  <si>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</si>
  <si>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</si>
  <si>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</si>
  <si>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</si>
  <si>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</si>
  <si>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</si>
  <si>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</si>
  <si>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</si>
  <si>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</si>
  <si>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</si>
  <si>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</si>
  <si>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</si>
  <si>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</si>
  <si>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</si>
  <si>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</si>
  <si>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</si>
  <si>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</si>
  <si>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</si>
  <si>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</si>
  <si>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</si>
  <si>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</si>
  <si>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</si>
  <si>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</si>
  <si>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</si>
  <si>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</si>
  <si>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</si>
  <si>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</si>
  <si>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</si>
  <si>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</si>
  <si>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</si>
  <si>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</si>
  <si>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</si>
  <si>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</si>
  <si>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</si>
  <si>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</si>
  <si>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</si>
  <si>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</si>
  <si>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</si>
  <si>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</si>
  <si>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</si>
  <si>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</si>
  <si>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</si>
  <si>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</si>
  <si>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</si>
  <si>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</si>
  <si>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</si>
  <si>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</si>
  <si>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</si>
  <si>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</si>
  <si>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</si>
  <si>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</si>
  <si>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</si>
  <si>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</si>
  <si>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</si>
  <si>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</si>
  <si>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</si>
  <si>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</si>
  <si>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</si>
  <si>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</si>
  <si>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</si>
  <si>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</si>
  <si>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</si>
  <si>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</si>
  <si>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</si>
  <si>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</si>
  <si>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</si>
  <si>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</si>
  <si>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</si>
  <si>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</si>
  <si>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</si>
  <si>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</si>
  <si>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</si>
  <si>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</si>
  <si>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</si>
  <si>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</si>
  <si>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</si>
  <si>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</si>
  <si>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</si>
  <si>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</si>
  <si>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</si>
  <si>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</si>
  <si>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</si>
  <si>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</si>
  <si>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</si>
  <si>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</si>
  <si>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</si>
  <si>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</si>
  <si>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</si>
  <si>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</si>
  <si>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</si>
  <si>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</si>
  <si>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</si>
  <si>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</si>
  <si>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</si>
  <si>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</si>
  <si>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</si>
  <si>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</si>
  <si>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</si>
  <si>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</si>
  <si>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</si>
  <si>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</si>
  <si>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</si>
  <si>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</si>
  <si>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</si>
  <si>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</si>
  <si>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</si>
  <si>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</si>
  <si>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</si>
  <si>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</si>
  <si>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</si>
  <si>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</si>
  <si>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</si>
  <si>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</si>
  <si>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</si>
  <si>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</si>
  <si>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</si>
  <si>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</si>
  <si>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</si>
  <si>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</si>
  <si>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</si>
  <si>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</si>
  <si>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</si>
  <si>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</si>
  <si>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</si>
  <si>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</si>
  <si>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</si>
  <si>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</si>
  <si>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</si>
  <si>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</si>
  <si>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</si>
  <si>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</si>
  <si>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</si>
  <si>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</si>
  <si>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</si>
  <si>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</si>
  <si>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</si>
  <si>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</si>
  <si>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</si>
  <si>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</si>
  <si>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</si>
  <si>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</si>
  <si>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</si>
  <si>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</si>
  <si>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</si>
  <si>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</si>
  <si>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</si>
  <si>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</si>
  <si>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</si>
  <si>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</si>
  <si>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</si>
  <si>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</si>
  <si>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</si>
  <si>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</si>
  <si>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</si>
  <si>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</si>
  <si>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</si>
  <si>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</si>
  <si>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</si>
  <si>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</si>
  <si>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</si>
  <si>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</si>
  <si>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</si>
  <si>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</si>
  <si>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</si>
  <si>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</si>
  <si>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</si>
  <si>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</si>
  <si>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</si>
  <si>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</si>
  <si>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</si>
  <si>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</si>
  <si>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</si>
  <si>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</si>
  <si>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</si>
  <si>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</si>
  <si>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</si>
  <si>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</si>
  <si>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</si>
  <si>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</si>
  <si>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</si>
  <si>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</si>
  <si>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</si>
  <si>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</si>
  <si>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</si>
  <si>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</si>
  <si>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</si>
  <si>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</si>
  <si>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</si>
  <si>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</si>
  <si>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</si>
  <si>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</si>
  <si>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</si>
  <si>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</si>
  <si>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</si>
  <si>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</si>
  <si>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</si>
  <si>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</si>
  <si>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</si>
  <si>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</si>
  <si>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</si>
  <si>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</si>
  <si>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</si>
  <si>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</si>
  <si>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</si>
  <si>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</si>
  <si>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</si>
  <si>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</si>
  <si>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</si>
  <si>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</si>
  <si>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</si>
  <si>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</si>
  <si>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</si>
  <si>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</si>
  <si>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</si>
  <si>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</si>
  <si>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</si>
  <si>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</si>
  <si>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</si>
  <si>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</si>
  <si>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</si>
  <si>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</si>
  <si>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</si>
  <si>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</si>
  <si>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</si>
  <si>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</si>
  <si>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</si>
  <si>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</si>
  <si>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</si>
  <si>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</si>
  <si>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</si>
  <si>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</si>
  <si>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</si>
  <si>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</si>
  <si>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</si>
  <si>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</si>
  <si>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</si>
  <si>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</si>
  <si>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</si>
  <si>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</si>
  <si>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</si>
  <si>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</si>
  <si>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</si>
  <si>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</si>
  <si>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</si>
  <si>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</si>
  <si>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</si>
  <si>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</si>
  <si>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</si>
  <si>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</si>
  <si>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</si>
  <si>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</si>
  <si>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</si>
  <si>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</si>
  <si>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</si>
  <si>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</si>
  <si>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</si>
  <si>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</si>
  <si>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</si>
  <si>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</si>
  <si>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</si>
  <si>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</si>
  <si>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</si>
  <si>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</si>
  <si>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</si>
  <si>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</si>
  <si>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</si>
  <si>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</si>
  <si>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</si>
  <si>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</si>
  <si>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</si>
  <si>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</si>
  <si>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</si>
  <si>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</si>
  <si>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</si>
  <si>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</si>
  <si>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</si>
  <si>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</si>
  <si>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</si>
  <si>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</si>
  <si>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</si>
  <si>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</si>
  <si>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</si>
  <si>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</si>
  <si>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</si>
  <si>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</si>
  <si>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</si>
  <si>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</si>
  <si>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</si>
  <si>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</si>
  <si>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</si>
  <si>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</si>
  <si>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</si>
  <si>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</si>
  <si>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</si>
  <si>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</si>
  <si>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</si>
  <si>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</si>
  <si>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</si>
  <si>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</si>
  <si>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</si>
  <si>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</si>
  <si>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</si>
  <si>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</si>
  <si>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</si>
  <si>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</si>
  <si>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</si>
  <si>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</si>
  <si>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</si>
  <si>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</si>
  <si>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</si>
  <si>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</si>
  <si>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</si>
  <si>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</si>
  <si>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</si>
  <si>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</si>
  <si>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</si>
  <si>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</si>
  <si>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</si>
  <si>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</si>
  <si>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</si>
  <si>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</si>
  <si>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</si>
  <si>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</si>
  <si>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</si>
  <si>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</si>
  <si>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</si>
  <si>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</si>
  <si>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</si>
  <si>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</si>
  <si>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</si>
  <si>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</si>
  <si>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</si>
  <si>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</si>
  <si>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</si>
  <si>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</si>
  <si>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</si>
  <si>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</si>
  <si>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</si>
  <si>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</si>
  <si>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</si>
  <si>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</si>
  <si>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</si>
  <si>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</si>
  <si>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</si>
  <si>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</si>
  <si>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</si>
  <si>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</si>
  <si>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</si>
  <si>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</si>
  <si>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</si>
  <si>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</si>
  <si>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</si>
  <si>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</si>
  <si>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</si>
  <si>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</si>
  <si>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</si>
  <si>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</si>
  <si>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</si>
  <si>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</si>
  <si>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</si>
  <si>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</si>
  <si>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</si>
  <si>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</si>
  <si>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</si>
  <si>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</si>
  <si>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</si>
  <si>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</si>
  <si>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</si>
  <si>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</si>
  <si>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</si>
  <si>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</si>
  <si>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</si>
  <si>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</si>
  <si>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</si>
  <si>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</si>
  <si>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</si>
  <si>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</si>
  <si>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</si>
  <si>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</si>
  <si>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</si>
  <si>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</si>
  <si>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</si>
  <si>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</si>
  <si>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</si>
  <si>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</si>
  <si>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</si>
  <si>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</si>
  <si>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</si>
  <si>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</si>
  <si>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</si>
  <si>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</si>
  <si>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</si>
  <si>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</si>
  <si>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</si>
  <si>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</si>
  <si>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</si>
  <si>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</si>
  <si>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</si>
  <si>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</si>
  <si>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</si>
  <si>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</si>
  <si>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</si>
  <si>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</si>
  <si>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</si>
  <si>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</si>
  <si>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</si>
  <si>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</si>
  <si>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</si>
  <si>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</si>
  <si>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</si>
  <si>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</si>
  <si>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</si>
  <si>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</si>
  <si>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</si>
  <si>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</si>
  <si>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</si>
  <si>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</si>
  <si>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</si>
  <si>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</si>
  <si>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</si>
  <si>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</si>
  <si>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</si>
  <si>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</si>
  <si>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</si>
  <si>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</si>
  <si>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</si>
  <si>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</si>
  <si>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</si>
  <si>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</si>
  <si>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</si>
  <si>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</si>
  <si>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</si>
  <si>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</si>
  <si>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</si>
  <si>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</si>
  <si>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</si>
  <si>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</si>
  <si>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</si>
  <si>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</si>
  <si>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</si>
  <si>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</si>
  <si>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</si>
  <si>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</si>
  <si>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</si>
  <si>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</si>
  <si>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</si>
  <si>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</si>
  <si>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</si>
  <si>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</si>
  <si>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</si>
  <si>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</si>
  <si>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</si>
  <si>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</si>
  <si>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</si>
  <si>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</si>
  <si>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</si>
  <si>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</si>
  <si>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</si>
  <si>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</si>
  <si>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</si>
  <si>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</si>
  <si>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</si>
  <si>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</si>
  <si>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</si>
  <si>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</si>
  <si>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</si>
  <si>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</si>
  <si>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</si>
  <si>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</si>
  <si>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</si>
  <si>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</si>
  <si>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</si>
  <si>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</si>
  <si>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</si>
  <si>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</si>
  <si>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</si>
  <si>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</si>
  <si>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</si>
  <si>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</si>
  <si>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</si>
  <si>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</si>
  <si>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</si>
  <si>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</si>
  <si>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</si>
  <si>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</si>
  <si>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</si>
  <si>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</si>
  <si>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</si>
  <si>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</si>
  <si>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</si>
  <si>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</si>
  <si>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</si>
  <si>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</si>
  <si>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</si>
  <si>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</si>
  <si>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</si>
  <si>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</si>
  <si>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</si>
  <si>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</si>
  <si>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</si>
  <si>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</si>
  <si>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</si>
  <si>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</si>
  <si>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</si>
  <si>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</si>
  <si>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</si>
  <si>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</si>
  <si>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</si>
  <si>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</si>
  <si>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</si>
  <si>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</si>
  <si>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</si>
  <si>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</si>
  <si>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</si>
  <si>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</si>
  <si>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</si>
  <si>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</si>
  <si>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</si>
  <si>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</si>
  <si>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</si>
  <si>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</si>
  <si>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</si>
  <si>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</si>
  <si>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</si>
  <si>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</si>
  <si>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</si>
  <si>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</si>
  <si>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</si>
  <si>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</si>
  <si>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</si>
  <si>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</si>
  <si>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</si>
  <si>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</si>
  <si>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</si>
  <si>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</si>
  <si>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</si>
  <si>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</si>
  <si>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</si>
  <si>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</si>
  <si>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</si>
  <si>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</si>
  <si>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</si>
  <si>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</si>
  <si>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</si>
  <si>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</si>
  <si>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</si>
  <si>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</si>
  <si>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</si>
  <si>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</si>
  <si>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</si>
  <si>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</si>
  <si>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</si>
  <si>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</si>
  <si>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</si>
  <si>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</si>
  <si>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</si>
  <si>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</si>
  <si>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</si>
  <si>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</si>
  <si>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</si>
  <si>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</si>
  <si>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</si>
  <si>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</si>
  <si>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</si>
  <si>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</si>
  <si>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</si>
  <si>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</si>
  <si>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</si>
  <si>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</si>
  <si>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</si>
  <si>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</si>
  <si>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</si>
  <si>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</si>
  <si>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</si>
  <si>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</si>
  <si>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</si>
  <si>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</si>
  <si>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</si>
  <si>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</si>
  <si>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</si>
  <si>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</si>
  <si>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</si>
  <si>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</si>
  <si>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</si>
  <si>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</si>
  <si>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</si>
  <si>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</si>
  <si>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</si>
  <si>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</si>
  <si>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</si>
  <si>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</si>
  <si>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</si>
  <si>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</si>
  <si>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</si>
  <si>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</si>
  <si>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</si>
  <si>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</si>
  <si>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</si>
  <si>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</si>
  <si>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</si>
  <si>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</si>
  <si>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</si>
  <si>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</si>
  <si>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</si>
  <si>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</si>
  <si>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</si>
  <si>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</si>
  <si>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</si>
  <si>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</si>
  <si>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</si>
  <si>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</si>
  <si>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</si>
  <si>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</si>
  <si>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</si>
  <si>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</si>
  <si>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</si>
  <si>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</si>
  <si>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</si>
  <si>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</si>
  <si>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</si>
  <si>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</si>
  <si>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</si>
  <si>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</si>
  <si>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</si>
  <si>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</si>
  <si>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</si>
  <si>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</si>
  <si>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</si>
  <si>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</si>
  <si>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</si>
  <si>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</si>
  <si>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</si>
  <si>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</si>
  <si>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</si>
  <si>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</si>
  <si>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</si>
  <si>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</si>
  <si>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</si>
  <si>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</si>
  <si>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</si>
  <si>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</si>
  <si>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</si>
  <si>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</si>
  <si>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</si>
  <si>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</si>
  <si>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</si>
  <si>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</si>
  <si>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</si>
  <si>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</si>
  <si>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</si>
  <si>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</si>
  <si>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</si>
  <si>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</si>
  <si>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</si>
  <si>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</si>
  <si>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</si>
  <si>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</si>
  <si>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</si>
  <si>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</si>
  <si>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</si>
  <si>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</si>
  <si>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</si>
  <si>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</si>
  <si>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</si>
  <si>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</si>
  <si>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</si>
  <si>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</si>
  <si>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</si>
  <si>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</si>
  <si>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</si>
  <si>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</si>
  <si>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</si>
  <si>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</si>
  <si>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</si>
  <si>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</si>
  <si>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</si>
  <si>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</si>
  <si>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</si>
  <si>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</si>
  <si>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</si>
  <si>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</si>
  <si>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</si>
  <si>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</si>
  <si>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</si>
  <si>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</si>
  <si>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</si>
  <si>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</si>
  <si>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</si>
  <si>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</si>
  <si>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</si>
  <si>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</si>
  <si>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</si>
  <si>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</si>
  <si>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</si>
  <si>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</si>
  <si>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</si>
  <si>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</si>
  <si>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</si>
  <si>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</si>
  <si>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</si>
  <si>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</si>
  <si>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</si>
  <si>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</si>
  <si>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</si>
  <si>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</si>
  <si>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</si>
  <si>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</si>
  <si>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</si>
  <si>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</si>
  <si>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</si>
  <si>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</si>
  <si>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</si>
  <si>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</si>
  <si>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</si>
  <si>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</si>
  <si>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</si>
  <si>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</si>
  <si>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</si>
  <si>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</si>
  <si>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</si>
  <si>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</si>
  <si>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</si>
  <si>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</si>
  <si>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</si>
  <si>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</si>
  <si>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</si>
  <si>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</si>
  <si>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</si>
  <si>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</si>
  <si>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</si>
  <si>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</si>
  <si>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</si>
  <si>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</si>
  <si>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</si>
  <si>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</si>
  <si>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</si>
  <si>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</si>
  <si>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</si>
  <si>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</si>
  <si>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</si>
  <si>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</si>
  <si>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</si>
  <si>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</si>
  <si>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</si>
  <si>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</si>
  <si>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</si>
  <si>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</si>
  <si>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</si>
  <si>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</si>
  <si>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</si>
  <si>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</si>
  <si>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</si>
  <si>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</si>
  <si>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</si>
  <si>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</si>
  <si>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</si>
  <si>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</si>
  <si>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</si>
  <si>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</si>
  <si>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</si>
  <si>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</si>
  <si>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</si>
  <si>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</si>
  <si>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</si>
  <si>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</si>
  <si>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</si>
  <si>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</si>
  <si>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</si>
  <si>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</si>
  <si>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</si>
  <si>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</si>
  <si>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</si>
  <si>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</si>
  <si>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</si>
  <si>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</si>
  <si>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</si>
  <si>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</si>
  <si>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</si>
  <si>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</si>
  <si>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</si>
  <si>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</si>
  <si>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</si>
  <si>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</si>
  <si>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</si>
  <si>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</si>
  <si>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</si>
  <si>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</si>
  <si>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</si>
  <si>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</si>
  <si>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</si>
  <si>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</si>
  <si>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</si>
  <si>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</si>
  <si>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</si>
  <si>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</si>
  <si>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</si>
  <si>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</si>
  <si>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</si>
  <si>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</si>
  <si>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</si>
  <si>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</si>
  <si>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</si>
  <si>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</si>
  <si>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</si>
  <si>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</si>
  <si>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</si>
  <si>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</si>
  <si>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</si>
  <si>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</si>
  <si>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</si>
  <si>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</si>
  <si>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</si>
  <si>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</si>
  <si>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</si>
  <si>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</si>
  <si>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</si>
  <si>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</si>
  <si>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</si>
  <si>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</si>
  <si>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</si>
  <si>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</si>
  <si>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</si>
  <si>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</si>
  <si>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</si>
  <si>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</si>
  <si>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</si>
  <si>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</si>
  <si>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</si>
  <si>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</si>
  <si>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</si>
  <si>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</si>
  <si>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</si>
  <si>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</si>
  <si>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</si>
  <si>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</si>
  <si>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</si>
  <si>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</si>
  <si>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</si>
  <si>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</si>
  <si>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</si>
  <si>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</si>
  <si>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</si>
  <si>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</si>
  <si>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</si>
  <si>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</si>
  <si>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</si>
  <si>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</si>
  <si>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</si>
  <si>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</si>
  <si>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</si>
  <si>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</si>
  <si>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</si>
  <si>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</si>
  <si>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</si>
  <si>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</si>
  <si>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</si>
  <si>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</si>
  <si>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</si>
  <si>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</si>
  <si>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</si>
  <si>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</si>
  <si>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</si>
  <si>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</si>
  <si>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</si>
  <si>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</si>
  <si>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</si>
  <si>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</si>
  <si>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</si>
  <si>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</si>
  <si>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</si>
  <si>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</si>
  <si>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</si>
  <si>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</si>
  <si>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</si>
  <si>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</si>
  <si>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</si>
  <si>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</si>
  <si>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</si>
  <si>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</si>
  <si>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</si>
  <si>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</si>
  <si>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</si>
  <si>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</si>
  <si>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</si>
  <si>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</si>
  <si>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</si>
  <si>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</si>
  <si>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</si>
  <si>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</si>
  <si>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</si>
  <si>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</si>
  <si>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</si>
  <si>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</si>
  <si>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</si>
  <si>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</si>
  <si>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</si>
  <si>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</si>
  <si>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</si>
  <si>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</si>
  <si>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</si>
  <si>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</si>
  <si>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</si>
  <si>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</si>
  <si>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</si>
  <si>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</si>
  <si>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</si>
  <si>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</si>
  <si>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</si>
  <si>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</si>
  <si>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</si>
  <si>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</si>
  <si>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</si>
  <si>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</si>
  <si>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</si>
  <si>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</si>
  <si>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</si>
  <si>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</si>
  <si>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</si>
  <si>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</si>
  <si>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</si>
  <si>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</si>
  <si>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</si>
  <si>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</si>
  <si>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</si>
  <si>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</si>
  <si>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</si>
  <si>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</si>
  <si>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</si>
  <si>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</si>
  <si>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</si>
  <si>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</si>
  <si>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</si>
  <si>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</si>
  <si>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</si>
  <si>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</si>
  <si>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</si>
  <si>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</si>
  <si>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</si>
  <si>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</si>
  <si>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</si>
  <si>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</si>
  <si>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</si>
  <si>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</si>
  <si>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</si>
  <si>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</si>
  <si>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</si>
  <si>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</si>
  <si>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</si>
  <si>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</si>
  <si>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</si>
  <si>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</si>
  <si>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</si>
  <si>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</si>
  <si>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</si>
  <si>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</si>
  <si>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</si>
  <si>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</si>
  <si>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</si>
  <si>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</si>
  <si>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</si>
  <si>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</si>
  <si>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</si>
  <si>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</si>
  <si>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</si>
  <si>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</si>
  <si>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</si>
  <si>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</si>
  <si>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</si>
  <si>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</si>
  <si>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</si>
  <si>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</si>
  <si>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</si>
  <si>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</si>
  <si>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</si>
  <si>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</si>
  <si>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</si>
  <si>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</si>
  <si>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</si>
  <si>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</si>
  <si>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</si>
  <si>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</si>
  <si>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</si>
  <si>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</si>
  <si>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</si>
  <si>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</si>
  <si>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</si>
  <si>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</si>
  <si>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</si>
  <si>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</si>
  <si>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</si>
  <si>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</si>
  <si>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</si>
  <si>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</si>
  <si>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</si>
  <si>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</si>
  <si>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</si>
  <si>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</si>
  <si>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</si>
  <si>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</si>
  <si>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</si>
  <si>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</si>
  <si>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</si>
  <si>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</si>
  <si>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</si>
  <si>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</si>
  <si>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</si>
  <si>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</si>
  <si>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</si>
  <si>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</si>
  <si>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</si>
  <si>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</si>
  <si>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</si>
  <si>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</si>
  <si>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</si>
  <si>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</si>
  <si>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</si>
  <si>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</si>
  <si>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</si>
  <si>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</si>
  <si>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</si>
  <si>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</si>
  <si>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</si>
  <si>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</si>
  <si>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</si>
  <si>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</si>
  <si>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</si>
  <si>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</si>
  <si>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</si>
  <si>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</si>
  <si>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</si>
  <si>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</si>
  <si>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</si>
  <si>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</si>
  <si>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</si>
  <si>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</si>
  <si>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</si>
  <si>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</si>
  <si>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</si>
  <si>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</si>
  <si>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</si>
  <si>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</si>
  <si>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</si>
  <si>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</si>
  <si>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</si>
  <si>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</si>
  <si>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</si>
  <si>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</si>
  <si>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</si>
  <si>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</si>
  <si>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</si>
  <si>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</si>
  <si>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</si>
  <si>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</si>
  <si>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</si>
  <si>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</si>
  <si>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</si>
  <si>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</si>
  <si>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</si>
  <si>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</si>
  <si>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</si>
  <si>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</si>
  <si>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</si>
  <si>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</si>
  <si>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</si>
  <si>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</si>
  <si>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</si>
  <si>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</si>
  <si>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</si>
  <si>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</si>
  <si>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</si>
  <si>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</si>
  <si>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</si>
  <si>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</si>
  <si>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</si>
  <si>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</si>
  <si>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</si>
  <si>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</si>
  <si>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</si>
  <si>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</si>
  <si>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</si>
  <si>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</si>
  <si>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</si>
  <si>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</si>
  <si>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</si>
  <si>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</si>
  <si>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</si>
  <si>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</si>
  <si>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</si>
  <si>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</si>
  <si>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</si>
  <si>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</si>
  <si>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</si>
  <si>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</si>
  <si>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</si>
  <si>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</si>
  <si>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</si>
  <si>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</si>
  <si>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</si>
  <si>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</si>
  <si>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</si>
  <si>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</si>
  <si>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</si>
  <si>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</si>
  <si>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</si>
  <si>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</si>
  <si>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</si>
  <si>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</si>
  <si>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</si>
  <si>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</si>
  <si>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</si>
  <si>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</si>
  <si>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</si>
  <si>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</si>
  <si>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</si>
  <si>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</si>
  <si>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</si>
  <si>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</si>
  <si>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</si>
  <si>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</si>
  <si>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</si>
  <si>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</si>
  <si>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</si>
  <si>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</si>
  <si>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</si>
  <si>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</si>
  <si>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</si>
  <si>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</si>
  <si>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</si>
  <si>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</si>
  <si>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</si>
  <si>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</si>
  <si>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</si>
  <si>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</si>
  <si>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</si>
  <si>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</si>
  <si>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</si>
  <si>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</si>
  <si>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</si>
  <si>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</si>
  <si>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</si>
  <si>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</si>
  <si>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</si>
  <si>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</si>
  <si>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</si>
  <si>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</si>
  <si>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</si>
  <si>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</si>
  <si>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</si>
  <si>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</si>
  <si>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</si>
  <si>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</si>
  <si>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</si>
  <si>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</si>
  <si>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</si>
  <si>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</si>
  <si>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</si>
  <si>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</si>
  <si>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</si>
  <si>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</si>
  <si>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</si>
  <si>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</si>
  <si>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</si>
  <si>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</si>
  <si>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</si>
  <si>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</si>
  <si>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</si>
  <si>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</si>
  <si>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</si>
  <si>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</si>
  <si>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</si>
  <si>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</si>
  <si>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</si>
  <si>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</si>
  <si>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</si>
  <si>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</si>
  <si>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</si>
  <si>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</si>
  <si>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</si>
  <si>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</si>
  <si>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</si>
  <si>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</si>
  <si>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</si>
  <si>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</si>
  <si>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</si>
  <si>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</si>
  <si>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</si>
  <si>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</si>
  <si>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</si>
  <si>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</si>
  <si>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</si>
  <si>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</si>
  <si>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</si>
  <si>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</si>
  <si>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</si>
  <si>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</si>
  <si>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</si>
  <si>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</si>
  <si>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</si>
  <si>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</si>
  <si>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</si>
  <si>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</si>
  <si>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</si>
  <si>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</si>
  <si>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</si>
  <si>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</si>
  <si>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</si>
  <si>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</si>
  <si>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</si>
  <si>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</si>
  <si>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</si>
  <si>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</si>
  <si>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</si>
  <si>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</si>
  <si>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</si>
  <si>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</si>
  <si>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</si>
  <si>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</si>
  <si>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</si>
  <si>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</si>
  <si>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</si>
  <si>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</si>
  <si>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</si>
  <si>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</si>
  <si>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</si>
  <si>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</si>
  <si>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</si>
  <si>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</si>
  <si>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</si>
  <si>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</si>
  <si>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</si>
  <si>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</si>
  <si>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</si>
  <si>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</si>
  <si>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</si>
  <si>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</si>
  <si>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</si>
  <si>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</si>
  <si>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</si>
  <si>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</si>
  <si>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</si>
  <si>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</si>
  <si>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</si>
  <si>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</si>
  <si>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</si>
  <si>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</si>
  <si>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</si>
  <si>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</si>
  <si>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</si>
  <si>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</si>
  <si>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</si>
  <si>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</si>
  <si>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</si>
  <si>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</si>
  <si>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</si>
  <si>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</si>
  <si>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</si>
  <si>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</si>
  <si>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</si>
  <si>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</si>
  <si>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</si>
  <si>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</si>
  <si>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</si>
  <si>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</si>
  <si>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</si>
  <si>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</si>
  <si>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</si>
  <si>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</si>
  <si>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</si>
  <si>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</si>
  <si>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</si>
  <si>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</si>
  <si>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</si>
  <si>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</si>
  <si>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</si>
  <si>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</si>
  <si>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</si>
  <si>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</si>
  <si>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</si>
  <si>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</si>
  <si>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</si>
  <si>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</si>
  <si>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</si>
  <si>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</si>
  <si>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</si>
  <si>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</si>
  <si>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</si>
  <si>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</si>
  <si>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</si>
  <si>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</si>
  <si>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</si>
  <si>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</si>
  <si>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</si>
  <si>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</si>
  <si>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</si>
  <si>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</si>
  <si>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</si>
  <si>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</si>
  <si>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</si>
  <si>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</si>
  <si>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</si>
  <si>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</si>
  <si>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</si>
  <si>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</si>
  <si>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</si>
  <si>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</si>
  <si>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</si>
  <si>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</si>
  <si>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</si>
  <si>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</si>
  <si>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</si>
  <si>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</si>
  <si>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</si>
  <si>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</si>
  <si>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</si>
  <si>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</si>
  <si>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</si>
  <si>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</si>
  <si>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</si>
  <si>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</si>
  <si>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</si>
  <si>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</si>
  <si>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</si>
  <si>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</si>
  <si>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</si>
  <si>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</si>
  <si>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</si>
  <si>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</si>
  <si>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</si>
  <si>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</si>
  <si>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</si>
  <si>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</si>
  <si>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</si>
  <si>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</si>
  <si>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</si>
  <si>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</si>
  <si>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</si>
  <si>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</si>
  <si>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</si>
  <si>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</si>
  <si>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</si>
  <si>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</si>
  <si>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</si>
  <si>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</si>
  <si>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</si>
  <si>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</si>
  <si>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</si>
  <si>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</si>
  <si>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</si>
  <si>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</si>
  <si>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</si>
  <si>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</si>
  <si>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</si>
  <si>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</si>
  <si>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</si>
  <si>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</si>
  <si>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</si>
  <si>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</si>
  <si>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</si>
  <si>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</si>
  <si>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</si>
  <si>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</si>
  <si>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</si>
  <si>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</si>
  <si>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</si>
  <si>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</si>
  <si>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</si>
  <si>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</si>
  <si>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</si>
  <si>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</si>
  <si>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</si>
  <si>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</si>
  <si>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</si>
  <si>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</si>
  <si>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</si>
  <si>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</si>
  <si>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</si>
  <si>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</si>
  <si>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</si>
  <si>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</si>
  <si>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</si>
  <si>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</si>
  <si>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</si>
  <si>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</si>
  <si>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</si>
  <si>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</si>
  <si>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</si>
  <si>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</si>
  <si>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</si>
  <si>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</si>
  <si>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</si>
  <si>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</si>
  <si>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</si>
  <si>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</si>
  <si>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</si>
  <si>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</si>
  <si>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</si>
  <si>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</si>
  <si>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</si>
  <si>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</si>
  <si>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</si>
  <si>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</si>
  <si>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</si>
  <si>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</si>
  <si>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</si>
  <si>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</si>
  <si>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</si>
  <si>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</si>
  <si>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</si>
  <si>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</si>
  <si>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</si>
  <si>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</si>
  <si>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</si>
  <si>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</si>
  <si>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</si>
  <si>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</si>
  <si>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</si>
  <si>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</si>
  <si>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</si>
  <si>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</si>
  <si>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</si>
  <si>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</si>
  <si>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</si>
  <si>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</si>
  <si>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</si>
  <si>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</si>
  <si>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</si>
  <si>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</si>
  <si>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</si>
  <si>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</si>
  <si>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</si>
  <si>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</si>
  <si>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</si>
  <si>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</si>
  <si>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</si>
  <si>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</si>
  <si>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</si>
  <si>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</si>
  <si>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</si>
  <si>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</si>
  <si>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</si>
  <si>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</si>
  <si>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</si>
  <si>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</si>
  <si>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</si>
  <si>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</si>
  <si>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</si>
  <si>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</si>
  <si>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</si>
  <si>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</si>
  <si>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</si>
  <si>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</si>
  <si>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</si>
  <si>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</si>
  <si>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</si>
  <si>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</si>
  <si>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</si>
  <si>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</si>
  <si>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</si>
  <si>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</si>
  <si>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</si>
  <si>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</si>
  <si>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</si>
  <si>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</si>
  <si>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</si>
  <si>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</si>
  <si>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</si>
  <si>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</si>
  <si>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</si>
  <si>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</si>
  <si>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</si>
  <si>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</si>
  <si>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</si>
  <si>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</si>
  <si>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</si>
  <si>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</si>
  <si>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</si>
  <si>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</si>
  <si>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</si>
  <si>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</si>
  <si>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</si>
  <si>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</si>
  <si>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</si>
  <si>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</si>
  <si>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</si>
  <si>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</si>
  <si>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</si>
  <si>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</si>
  <si>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</si>
  <si>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</si>
  <si>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</si>
  <si>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</si>
  <si>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</si>
  <si>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</si>
  <si>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</si>
  <si>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</si>
  <si>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</si>
  <si>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</si>
  <si>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</si>
  <si>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</si>
  <si>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</si>
  <si>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</si>
  <si>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</si>
  <si>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</si>
  <si>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</si>
  <si>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</si>
  <si>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</si>
  <si>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</si>
  <si>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</si>
  <si>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</si>
  <si>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</si>
  <si>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</si>
  <si>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</si>
  <si>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</si>
  <si>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</si>
  <si>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</si>
  <si>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</si>
  <si>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</si>
  <si>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</si>
  <si>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</si>
  <si>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</si>
  <si>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</si>
  <si>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</si>
  <si>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</si>
  <si>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</si>
  <si>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</si>
  <si>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</si>
  <si>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</si>
  <si>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</si>
  <si>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</si>
  <si>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</si>
  <si>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</si>
  <si>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</si>
  <si>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</si>
  <si>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</si>
  <si>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</si>
  <si>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</si>
  <si>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</si>
  <si>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</si>
  <si>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</si>
  <si>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</si>
  <si>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</si>
  <si>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</si>
  <si>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</si>
  <si>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</si>
  <si>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</si>
  <si>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</si>
  <si>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</si>
  <si>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</si>
  <si>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</si>
  <si>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</si>
  <si>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</si>
  <si>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</si>
  <si>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</si>
  <si>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</si>
  <si>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</si>
  <si>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</si>
  <si>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</si>
  <si>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</si>
  <si>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</si>
  <si>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</si>
  <si>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</si>
  <si>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</si>
  <si>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</si>
  <si>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</si>
  <si>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</si>
  <si>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</si>
  <si>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</si>
  <si>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</si>
  <si>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</si>
  <si>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</si>
  <si>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</si>
  <si>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</si>
  <si>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</si>
  <si>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</si>
  <si>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</si>
  <si>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</si>
  <si>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</si>
  <si>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</si>
  <si>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</si>
  <si>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</si>
  <si>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</si>
  <si>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</si>
  <si>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</si>
  <si>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</si>
  <si>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</si>
  <si>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</si>
  <si>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</si>
  <si>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</si>
  <si>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</si>
  <si>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</si>
  <si>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</si>
  <si>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</si>
  <si>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</si>
  <si>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</si>
  <si>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</si>
  <si>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</si>
  <si>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</si>
  <si>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</si>
  <si>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</si>
  <si>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</si>
  <si>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</si>
  <si>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</si>
  <si>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</si>
  <si>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</si>
  <si>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</si>
  <si>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</si>
  <si>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</si>
  <si>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</si>
  <si>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</si>
  <si>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</si>
  <si>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</si>
  <si>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</si>
  <si>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</si>
  <si>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</si>
  <si>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</si>
  <si>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</si>
  <si>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</si>
  <si>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</si>
  <si>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</si>
  <si>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</si>
  <si>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</si>
  <si>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</si>
  <si>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</si>
  <si>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</si>
  <si>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</si>
  <si>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</si>
  <si>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</si>
  <si>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</si>
  <si>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</si>
  <si>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</si>
  <si>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</si>
  <si>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</si>
  <si>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</si>
  <si>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</si>
  <si>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</si>
  <si>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</si>
  <si>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</si>
  <si>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</si>
  <si>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</si>
  <si>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</si>
  <si>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</si>
  <si>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</si>
  <si>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</si>
  <si>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</si>
  <si>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</si>
  <si>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</si>
  <si>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</si>
  <si>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</si>
  <si>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</si>
  <si>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</si>
  <si>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</si>
  <si>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</si>
  <si>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</si>
  <si>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</si>
  <si>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</si>
  <si>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</si>
  <si>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</si>
  <si>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</si>
  <si>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</si>
  <si>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</si>
  <si>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</si>
  <si>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</si>
  <si>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</si>
  <si>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</si>
  <si>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</si>
  <si>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</si>
  <si>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</si>
  <si>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</si>
  <si>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</si>
  <si>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</si>
  <si>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</si>
  <si>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</si>
  <si>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</si>
  <si>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</si>
  <si>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</si>
  <si>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</si>
  <si>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</si>
  <si>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</si>
  <si>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</si>
  <si>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</si>
  <si>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</si>
  <si>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</si>
  <si>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</si>
  <si>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</si>
  <si>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</si>
  <si>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</si>
  <si>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</si>
  <si>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</si>
  <si>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</si>
  <si>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</si>
  <si>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</si>
  <si>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</si>
  <si>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</si>
  <si>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</si>
  <si>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</si>
  <si>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</si>
  <si>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</si>
  <si>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</si>
  <si>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</si>
  <si>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</si>
  <si>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</si>
  <si>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</si>
  <si>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</si>
  <si>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</si>
  <si>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</si>
  <si>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</si>
  <si>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</si>
  <si>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</si>
  <si>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</si>
  <si>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</si>
  <si>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</si>
  <si>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</si>
  <si>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</si>
  <si>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</si>
  <si>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</si>
  <si>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</si>
  <si>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</si>
  <si>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</si>
  <si>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</si>
  <si>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</si>
  <si>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</si>
  <si>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</si>
  <si>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</si>
  <si>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</si>
  <si>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</si>
  <si>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</si>
  <si>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</si>
  <si>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</si>
  <si>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</si>
  <si>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</si>
  <si>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</si>
  <si>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</si>
  <si>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</si>
  <si>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</si>
  <si>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</si>
  <si>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</si>
  <si>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</si>
  <si>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</si>
  <si>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</si>
  <si>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</si>
  <si>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</si>
  <si>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</si>
  <si>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</si>
  <si>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</si>
  <si>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</si>
  <si>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</si>
  <si>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</si>
  <si>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</si>
  <si>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</si>
  <si>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</si>
  <si>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</si>
  <si>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</si>
  <si>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</si>
  <si>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</si>
  <si>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</si>
  <si>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</si>
  <si>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</si>
  <si>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</si>
  <si>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</si>
  <si>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</si>
  <si>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</si>
  <si>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</si>
  <si>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</si>
  <si>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</si>
  <si>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</si>
  <si>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</si>
  <si>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</si>
  <si>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</si>
  <si>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</si>
  <si>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</si>
  <si>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</si>
  <si>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</si>
  <si>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</si>
  <si>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</si>
  <si>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</si>
  <si>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</si>
  <si>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</si>
  <si>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</si>
  <si>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</si>
  <si>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</si>
  <si>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</si>
  <si>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</si>
  <si>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</si>
  <si>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</si>
  <si>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</si>
  <si>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</si>
  <si>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</si>
  <si>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</si>
  <si>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</si>
  <si>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</si>
  <si>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</si>
  <si>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</si>
  <si>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</si>
  <si>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</si>
  <si>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</si>
  <si>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</si>
  <si>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</si>
  <si>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</si>
  <si>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</si>
  <si>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</si>
  <si>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</si>
  <si>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</si>
  <si>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</si>
  <si>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</si>
  <si>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</si>
  <si>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</si>
  <si>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</si>
  <si>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</si>
  <si>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</si>
  <si>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</si>
  <si>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</si>
  <si>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</si>
  <si>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</si>
  <si>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</si>
  <si>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</si>
  <si>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</si>
  <si>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</si>
  <si>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</si>
  <si>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</si>
  <si>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</si>
  <si>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</si>
  <si>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</si>
  <si>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</si>
  <si>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</si>
  <si>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</si>
  <si>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</si>
  <si>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</si>
  <si>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</si>
  <si>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</si>
  <si>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</si>
  <si>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</si>
  <si>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</si>
  <si>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</si>
  <si>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</si>
  <si>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</si>
  <si>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</si>
  <si>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</si>
  <si>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</si>
  <si>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</si>
  <si>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</si>
  <si>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</si>
  <si>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</si>
  <si>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</si>
  <si>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</si>
  <si>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</si>
  <si>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</si>
  <si>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</si>
  <si>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</si>
  <si>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</si>
  <si>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</si>
  <si>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</si>
  <si>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</si>
  <si>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</si>
  <si>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</si>
  <si>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</si>
  <si>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</si>
  <si>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</si>
  <si>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</si>
  <si>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</si>
  <si>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</si>
  <si>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</si>
  <si>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</si>
  <si>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</si>
  <si>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</si>
  <si>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</si>
  <si>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</si>
  <si>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</si>
  <si>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</si>
  <si>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</si>
  <si>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</si>
  <si>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</si>
  <si>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</si>
  <si>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</si>
  <si>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</si>
  <si>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</si>
  <si>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</si>
  <si>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</si>
  <si>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</si>
  <si>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</si>
  <si>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</si>
  <si>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</si>
  <si>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</si>
  <si>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</si>
  <si>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</si>
  <si>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</si>
  <si>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</si>
  <si>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</si>
  <si>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</si>
  <si>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</si>
  <si>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</si>
  <si>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</si>
  <si>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</si>
  <si>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</si>
  <si>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</si>
  <si>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</si>
  <si>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</si>
  <si>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</si>
  <si>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</si>
  <si>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</si>
  <si>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</si>
  <si>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</si>
  <si>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</si>
  <si>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</si>
  <si>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</si>
  <si>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</si>
  <si>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</si>
  <si>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</si>
  <si>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</si>
  <si>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</si>
  <si>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</si>
  <si>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</si>
  <si>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</si>
  <si>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</si>
  <si>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</si>
  <si>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</si>
  <si>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</si>
  <si>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</si>
  <si>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</si>
  <si>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</si>
  <si>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</si>
  <si>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</si>
  <si>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</si>
  <si>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</si>
  <si>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</si>
  <si>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</si>
  <si>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</si>
  <si>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</si>
  <si>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</si>
  <si>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</si>
  <si>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</si>
  <si>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</si>
  <si>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</si>
  <si>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</si>
  <si>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</si>
  <si>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</si>
  <si>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</si>
  <si>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</si>
  <si>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</si>
  <si>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</si>
  <si>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</si>
  <si>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</si>
  <si>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</si>
  <si>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</si>
  <si>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</si>
  <si>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</si>
  <si>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</si>
  <si>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</si>
  <si>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</si>
  <si>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</si>
  <si>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</si>
  <si>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</si>
  <si>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</si>
  <si>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</si>
  <si>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</si>
  <si>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</si>
  <si>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</si>
  <si>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</si>
  <si>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</si>
  <si>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</si>
  <si>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</si>
  <si>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</si>
  <si>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</si>
  <si>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</si>
  <si>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</si>
  <si>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</si>
  <si>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</si>
  <si>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</si>
  <si>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</si>
  <si>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</si>
  <si>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</si>
  <si>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</si>
  <si>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</si>
  <si>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</si>
  <si>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</si>
  <si>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</si>
  <si>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</si>
  <si>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</si>
  <si>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</si>
  <si>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</si>
  <si>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</si>
  <si>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</si>
  <si>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</si>
  <si>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</si>
  <si>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</si>
  <si>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</si>
  <si>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</si>
  <si>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</si>
  <si>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</si>
  <si>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</si>
  <si>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</si>
  <si>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</si>
  <si>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</si>
  <si>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</si>
  <si>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</si>
  <si>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</si>
  <si>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</si>
  <si>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</si>
  <si>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</si>
  <si>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</si>
  <si>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</si>
  <si>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</si>
  <si>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</si>
  <si>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</si>
  <si>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</si>
  <si>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</si>
  <si>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</si>
  <si>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</si>
  <si>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</si>
  <si>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</si>
  <si>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</si>
  <si>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</si>
  <si>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</si>
  <si>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</si>
  <si>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</si>
  <si>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</si>
  <si>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</si>
  <si>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</si>
  <si>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</si>
  <si>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</si>
  <si>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</si>
  <si>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</si>
  <si>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</si>
  <si>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</si>
  <si>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</si>
  <si>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</si>
  <si>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</si>
  <si>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</si>
  <si>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</si>
  <si>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</si>
  <si>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</si>
  <si>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</si>
  <si>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</si>
  <si>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</si>
  <si>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</si>
  <si>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</si>
  <si>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</si>
  <si>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</si>
  <si>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</si>
  <si>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</si>
  <si>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</si>
  <si>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</si>
  <si>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</si>
  <si>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</si>
  <si>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</si>
  <si>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</si>
  <si>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</si>
  <si>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</si>
  <si>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</si>
  <si>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</si>
  <si>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</si>
  <si>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</si>
  <si>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</si>
  <si>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</si>
  <si>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</si>
  <si>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</si>
  <si>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</si>
  <si>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</si>
  <si>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</si>
  <si>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</si>
  <si>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</si>
  <si>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</si>
  <si>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</si>
  <si>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</si>
  <si>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</si>
  <si>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</si>
  <si>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</si>
  <si>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</si>
  <si>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</si>
  <si>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</si>
  <si>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</si>
  <si>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</si>
  <si>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</si>
  <si>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</si>
  <si>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</si>
  <si>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</si>
  <si>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</si>
  <si>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</si>
  <si>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</si>
  <si>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</si>
  <si>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</si>
  <si>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</si>
  <si>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</si>
  <si>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</si>
  <si>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</si>
  <si>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</si>
  <si>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</si>
  <si>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</si>
  <si>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</si>
  <si>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</si>
  <si>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</si>
  <si>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</si>
  <si>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</si>
  <si>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</si>
  <si>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</si>
  <si>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</si>
  <si>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</si>
  <si>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</si>
  <si>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</si>
  <si>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</si>
  <si>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</si>
  <si>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</si>
  <si>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</si>
  <si>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</si>
  <si>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</si>
  <si>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</si>
  <si>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</si>
  <si>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</si>
  <si>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</si>
  <si>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</si>
  <si>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</si>
  <si>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</si>
  <si>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</si>
  <si>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</si>
  <si>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</si>
  <si>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</si>
  <si>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</si>
  <si>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</si>
  <si>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</si>
  <si>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</si>
  <si>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</si>
  <si>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</si>
  <si>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</si>
  <si>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</si>
  <si>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</si>
  <si>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</si>
  <si>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</si>
  <si>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</si>
  <si>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</si>
  <si>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</si>
  <si>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</si>
  <si>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</si>
  <si>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</si>
  <si>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</si>
  <si>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</si>
  <si>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</si>
  <si>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</si>
  <si>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</si>
  <si>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</si>
  <si>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</si>
  <si>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</si>
  <si>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</si>
  <si>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</si>
  <si>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</si>
  <si>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</si>
  <si>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</si>
  <si>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</si>
  <si>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</si>
  <si>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</si>
  <si>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</si>
  <si>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</si>
  <si>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</si>
  <si>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</si>
  <si>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</si>
  <si>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</si>
  <si>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</si>
  <si>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</si>
  <si>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</si>
  <si>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</si>
  <si>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</si>
  <si>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</si>
  <si>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</si>
  <si>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</si>
  <si>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</si>
  <si>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</si>
  <si>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</si>
  <si>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</si>
  <si>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</si>
  <si>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</si>
  <si>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</si>
  <si>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</si>
  <si>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</si>
  <si>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</si>
  <si>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</si>
  <si>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</si>
  <si>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</si>
  <si>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</si>
  <si>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</si>
  <si>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</si>
  <si>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</si>
  <si>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</si>
  <si>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</si>
  <si>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</si>
  <si>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</si>
  <si>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</si>
  <si>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</si>
  <si>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</si>
  <si>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</si>
  <si>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</si>
  <si>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</si>
  <si>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</si>
  <si>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</si>
  <si>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</si>
  <si>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</si>
  <si>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</si>
  <si>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</si>
  <si>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</si>
  <si>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</si>
  <si>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</si>
  <si>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</si>
  <si>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</si>
  <si>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</si>
  <si>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</si>
  <si>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</si>
  <si>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</si>
  <si>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</si>
  <si>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</si>
  <si>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</si>
  <si>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</si>
  <si>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</si>
  <si>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</si>
  <si>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</si>
  <si>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</si>
  <si>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</si>
  <si>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</si>
  <si>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</si>
  <si>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</si>
  <si>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</si>
  <si>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</si>
  <si>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</si>
  <si>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</si>
  <si>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</si>
  <si>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</si>
  <si>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</si>
  <si>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</si>
  <si>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</si>
  <si>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</si>
  <si>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</si>
  <si>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</si>
  <si>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</si>
  <si>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</si>
  <si>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</si>
  <si>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</si>
  <si>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</si>
  <si>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</si>
  <si>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</si>
  <si>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</si>
  <si>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</si>
  <si>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</si>
  <si>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</si>
  <si>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</si>
  <si>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</si>
  <si>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</si>
  <si>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</si>
  <si>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</si>
  <si>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</si>
  <si>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</si>
  <si>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</si>
  <si>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</si>
  <si>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</si>
  <si>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</si>
  <si>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</si>
  <si>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</si>
  <si>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</si>
  <si>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</si>
  <si>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</si>
  <si>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</si>
  <si>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</si>
  <si>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</si>
  <si>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</si>
  <si>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</si>
  <si>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</si>
  <si>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</si>
  <si>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</si>
  <si>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</si>
  <si>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</si>
  <si>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</si>
  <si>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</si>
  <si>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</si>
  <si>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</si>
  <si>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</si>
  <si>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</si>
  <si>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</si>
  <si>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</si>
  <si>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</si>
  <si>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</si>
  <si>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</si>
  <si>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</si>
  <si>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</si>
  <si>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</si>
  <si>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</si>
  <si>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</si>
  <si>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</si>
  <si>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</si>
  <si>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</si>
  <si>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</si>
  <si>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</si>
  <si>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</si>
  <si>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</si>
  <si>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</si>
  <si>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</si>
  <si>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</si>
  <si>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</si>
  <si>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</si>
  <si>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</si>
  <si>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</si>
  <si>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</si>
  <si>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</si>
  <si>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</si>
  <si>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</si>
  <si>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</si>
  <si>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</si>
  <si>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</si>
  <si>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</si>
  <si>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</si>
  <si>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</si>
  <si>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</si>
  <si>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</si>
  <si>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</si>
  <si>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</si>
  <si>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</si>
  <si>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</si>
  <si>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</si>
  <si>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</si>
  <si>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</si>
  <si>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</si>
  <si>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</si>
  <si>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</si>
  <si>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</si>
  <si>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</si>
  <si>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</si>
  <si>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</si>
  <si>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</si>
  <si>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</si>
  <si>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</si>
  <si>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</si>
  <si>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</si>
  <si>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</si>
  <si>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</si>
  <si>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</si>
  <si>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</si>
  <si>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</si>
  <si>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</si>
  <si>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</si>
  <si>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</si>
  <si>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</si>
  <si>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</si>
  <si>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</si>
  <si>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</si>
  <si>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</si>
  <si>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</si>
  <si>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</si>
  <si>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</si>
  <si>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</si>
  <si>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</si>
  <si>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</si>
  <si>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</si>
  <si>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</si>
  <si>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</si>
  <si>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</si>
  <si>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</si>
  <si>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</si>
  <si>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</si>
  <si>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</si>
  <si>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</si>
  <si>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</si>
  <si>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</si>
  <si>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</si>
  <si>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</si>
  <si>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</si>
  <si>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</si>
  <si>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</si>
  <si>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</si>
  <si>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</si>
  <si>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</si>
  <si>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</si>
  <si>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</si>
  <si>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</si>
  <si>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</si>
  <si>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</si>
  <si>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</si>
  <si>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</si>
  <si>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</si>
  <si>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</si>
  <si>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</si>
  <si>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</si>
  <si>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</si>
  <si>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</si>
  <si>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</si>
  <si>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</si>
  <si>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</si>
  <si>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</si>
  <si>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</si>
  <si>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</si>
  <si>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</si>
  <si>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</si>
  <si>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</si>
  <si>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</si>
  <si>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</si>
  <si>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</si>
  <si>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</si>
  <si>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</si>
  <si>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</si>
  <si>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</si>
  <si>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</si>
  <si>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</si>
  <si>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</si>
  <si>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</si>
  <si>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</si>
  <si>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</si>
  <si>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</si>
  <si>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</si>
  <si>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</si>
  <si>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</si>
  <si>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</si>
  <si>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</si>
  <si>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</si>
  <si>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</si>
  <si>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</si>
  <si>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</si>
  <si>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</si>
  <si>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</si>
  <si>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</si>
  <si>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</si>
  <si>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</si>
  <si>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</si>
  <si>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</si>
  <si>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</si>
  <si>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</si>
  <si>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</si>
  <si>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</si>
  <si>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</si>
  <si>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</si>
  <si>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</si>
  <si>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</si>
  <si>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</si>
  <si>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</si>
  <si>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</si>
  <si>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</si>
  <si>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</si>
  <si>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</si>
  <si>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</si>
  <si>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</si>
  <si>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</si>
  <si>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</si>
  <si>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</si>
  <si>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</si>
  <si>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</si>
  <si>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</si>
  <si>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</si>
  <si>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</si>
  <si>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</si>
  <si>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</si>
  <si>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</si>
  <si>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</si>
  <si>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</si>
  <si>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</si>
  <si>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</si>
  <si>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</si>
  <si>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</si>
  <si>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</si>
  <si>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</si>
  <si>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</si>
  <si>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</si>
  <si>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</si>
  <si>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</si>
  <si>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</si>
  <si>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</si>
  <si>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</si>
  <si>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</si>
  <si>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</si>
  <si>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</si>
  <si>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</si>
  <si>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</si>
  <si>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</si>
  <si>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</si>
  <si>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</si>
  <si>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</si>
  <si>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</si>
  <si>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</si>
  <si>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</si>
  <si>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</si>
  <si>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</si>
  <si>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</si>
  <si>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</si>
  <si>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</si>
  <si>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</si>
  <si>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</si>
  <si>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</si>
  <si>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</si>
  <si>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</si>
  <si>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</si>
  <si>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</si>
  <si>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</si>
  <si>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</si>
  <si>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</si>
  <si>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</si>
  <si>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</si>
  <si>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</si>
  <si>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</si>
  <si>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</si>
  <si>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</si>
  <si>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</si>
  <si>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</si>
  <si>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</si>
  <si>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</si>
  <si>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</si>
  <si>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</si>
  <si>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</si>
  <si>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</si>
  <si>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</si>
  <si>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</si>
  <si>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</si>
  <si>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</si>
  <si>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</si>
  <si>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</si>
  <si>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</si>
  <si>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</si>
  <si>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</si>
  <si>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</si>
  <si>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</si>
  <si>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</si>
  <si>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</si>
  <si>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</si>
  <si>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</si>
  <si>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</si>
  <si>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</si>
  <si>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</si>
  <si>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</si>
  <si>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</si>
  <si>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</si>
  <si>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</si>
  <si>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</si>
  <si>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</si>
  <si>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</si>
  <si>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</si>
  <si>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</si>
  <si>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</si>
  <si>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</si>
  <si>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</si>
  <si>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</si>
  <si>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</si>
  <si>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</si>
  <si>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</si>
  <si>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</si>
  <si>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</si>
  <si>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</si>
  <si>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</si>
  <si>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</si>
  <si>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</si>
  <si>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</si>
  <si>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</si>
  <si>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</si>
  <si>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</si>
  <si>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</si>
  <si>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</si>
  <si>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</si>
  <si>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</si>
  <si>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</si>
  <si>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</si>
  <si>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</si>
  <si>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</si>
  <si>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</si>
  <si>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</si>
  <si>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</si>
  <si>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</si>
  <si>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</si>
  <si>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</si>
  <si>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</si>
  <si>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</si>
  <si>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</si>
  <si>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</si>
  <si>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</si>
  <si>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</si>
  <si>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</si>
  <si>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</si>
  <si>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</si>
  <si>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</si>
  <si>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</si>
  <si>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</si>
  <si>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</si>
  <si>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</si>
  <si>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</si>
  <si>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</si>
  <si>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</si>
  <si>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</si>
  <si>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</si>
  <si>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</si>
  <si>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</si>
  <si>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</si>
  <si>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</si>
  <si>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</si>
  <si>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</si>
  <si>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</si>
  <si>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</si>
  <si>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</si>
  <si>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</si>
  <si>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</si>
  <si>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</si>
  <si>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</si>
  <si>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</si>
  <si>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</si>
  <si>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</si>
  <si>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</si>
  <si>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</si>
  <si>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</si>
  <si>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701820130342</t>
  </si>
  <si>
    <t>Atender integralmente a la primera infancia en el marca de la estrategia "De cero a siempre", de conformidad con las directrices, lineamientos y estandares establecidos por el ICBF, asi como regular las relaciones entre las partes derivadas de la entrega de aportes del ICBF al contratista, para que asuma bajo su exclusiva responsabilidad dicha atención.</t>
  </si>
  <si>
    <t>701820130234</t>
  </si>
  <si>
    <t>Brindar atención a la primera infancia, niños y  niñas menores de cinco (5) años, de familas en situación de vulnerabilidad a través de los hogares comunitarios de bienestar en las siguientes formas de atención: Familiares, Múltiples, grupales, Jardin social, empresariales y en la modalidad Fami, de conformidad con los lineamientos, estandares y directrices que el ICBF expida para las mismas</t>
  </si>
  <si>
    <t>701820140195</t>
  </si>
  <si>
    <t>Atender a la primera infancia en el marco de la estrategia "De cero a Siempre", especificamente a los niños y niñas menores de cinco (5) añs de las familias en situacion de vulnerabilidad de conformidad con las directrices, lineamientos y parametros establecidos por el IBCF, asi como regular la relación entre los pares derivadas de la entrega de aportes del ICBF a la Entidad administradore del servicio en la modalidad de hogares comunitarios de bienestar en las siguientes formas de atención: Familiares, Múltiples, grupales,, Empresariales, Jardines sociales y en la MOdalidad Fami.</t>
  </si>
  <si>
    <t>701820120222</t>
  </si>
  <si>
    <t>URIEL DE JESUS BOTERO ZULUAGA</t>
  </si>
  <si>
    <t>Carrera 18 No 37-57</t>
  </si>
  <si>
    <t>corpodia@hotmail.com</t>
  </si>
  <si>
    <t>Carrera 18a No 37-64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</si>
  <si>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</si>
  <si>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atencion a la primera infancia, niños y niñas menores de cinco años, de familias en situación de vulnerabilidad economica, social, cultural, nutricional y psicoafectivo, a través de los hogares comunitarios de bienestar modalidades: 5-05 años, en las siguientes formas de atención: Familiares, múltiples, grupales y modalidad Fami, apoyar a las familias con mujeres gestantes, madres lactantes, niños y niñas menores de dos (2) años que se encuentren en vulnerabilidad psicoafectivo, nutricional, económico y social.</t>
  </si>
  <si>
    <t>084-2015</t>
  </si>
  <si>
    <t>Atender a la primera infancia en el marco de la estrategia "De cero a Siempre", especificamente a los niños y niñas menores de cinco (5) añs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modalidad Fami.</t>
  </si>
  <si>
    <t>701820120110178</t>
  </si>
  <si>
    <t>Brindar atencion a la primera infancia, niños y niñas menores de cinco años, de familias en situación de vulnerabilidad economica, social, cultural, nutricional y psicoafectivo, a través de los hogares comunitarios de bienestar modalidades: 5-05 años, en  las siguientes formas de atención: familiaress, múltiples, grupales y modalidad fami, apoyar a las familias con mujers gestantes, madres lactantes, niños y niñas menores de dos años que se encuentren en vulnerabilidad psicoafectivo, nutricional, economico y social.</t>
  </si>
  <si>
    <t>701820120110179</t>
  </si>
  <si>
    <t>701820110064</t>
  </si>
  <si>
    <t>Brindar atención integral a los niños y niñas entre los seis meses y menores de cinco años de edad con vulnerabilidad economica y social, prioritariamente a quienes por razones de trabajo de sus padres o adultos responsables de su cuidado permanecen solos temporalmente y a los hijos de familias en situacion de desplazamiento.</t>
  </si>
  <si>
    <t>701820080328</t>
  </si>
  <si>
    <t>Brindar complementacion alimentaria y desarrollar acciones formativas y de promoción de estilo de vida saludables, que contribuyan a mantener y mejorar el estado nutricional, incrementar la matricula, la asitencia regular y el desarrollo cognitivo de ls niños y niñas, y jovenes matriculados en instituciones educativas oficiales. Este contrato se realiza en desarrollo de la modalidad de asistencia nutricional al escolar y adolescente ANEA del ICBF.</t>
  </si>
  <si>
    <t>2021-70-10001726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</si>
</sst>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42" t="s">
        <v>2653</v>
      </c>
      <c r="D2" s="243"/>
      <c r="E2" s="243"/>
      <c r="F2" s="243"/>
      <c r="G2" s="243"/>
      <c r="H2" s="243"/>
      <c r="I2" s="243"/>
      <c r="J2" s="243"/>
      <c r="K2" s="243"/>
      <c r="L2" s="263" t="s">
        <v>2640</v>
      </c>
      <c r="M2" s="263"/>
      <c r="N2" s="268" t="s">
        <v>2641</v>
      </c>
      <c r="O2" s="269"/>
    </row>
    <row r="3" spans="1:20" ht="33" customHeight="1" x14ac:dyDescent="0.25">
      <c r="A3" s="9"/>
      <c r="B3" s="8"/>
      <c r="C3" s="244"/>
      <c r="D3" s="245"/>
      <c r="E3" s="245"/>
      <c r="F3" s="245"/>
      <c r="G3" s="245"/>
      <c r="H3" s="245"/>
      <c r="I3" s="245"/>
      <c r="J3" s="245"/>
      <c r="K3" s="245"/>
      <c r="L3" s="270" t="s">
        <v>1</v>
      </c>
      <c r="M3" s="270"/>
      <c r="N3" s="270" t="s">
        <v>2642</v>
      </c>
      <c r="O3" s="272"/>
    </row>
    <row r="4" spans="1:20" ht="24.75" customHeight="1" thickBot="1" x14ac:dyDescent="0.3">
      <c r="A4" s="10"/>
      <c r="B4" s="12"/>
      <c r="C4" s="246"/>
      <c r="D4" s="247"/>
      <c r="E4" s="247"/>
      <c r="F4" s="247"/>
      <c r="G4" s="247"/>
      <c r="H4" s="247"/>
      <c r="I4" s="247"/>
      <c r="J4" s="247"/>
      <c r="K4" s="247"/>
      <c r="L4" s="273" t="s">
        <v>0</v>
      </c>
      <c r="M4" s="273"/>
      <c r="N4" s="273"/>
      <c r="O4" s="27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8" t="s">
        <v>2638</v>
      </c>
      <c r="B6" s="229"/>
      <c r="C6" s="229"/>
      <c r="D6" s="229"/>
      <c r="E6" s="229"/>
      <c r="F6" s="229"/>
      <c r="G6" s="229"/>
      <c r="H6" s="229"/>
      <c r="I6" s="229"/>
      <c r="J6" s="229"/>
      <c r="K6" s="229"/>
      <c r="L6" s="229"/>
      <c r="M6" s="229"/>
      <c r="N6" s="229"/>
      <c r="O6" s="23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64" t="str">
        <f>HYPERLINK("#MI_Oferente_Singular!A114","CAPACIDAD RESIDUAL")</f>
        <v>CAPACIDAD RESIDUAL</v>
      </c>
      <c r="F8" s="265"/>
      <c r="G8" s="26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64" t="str">
        <f>HYPERLINK("#MI_Oferente_Singular!A162","TALENTO HUMANO")</f>
        <v>TALENTO HUMANO</v>
      </c>
      <c r="F9" s="265"/>
      <c r="G9" s="26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64" t="str">
        <f>HYPERLINK("#MI_Oferente_Singular!F162","INFRAESTRUCTURA")</f>
        <v>INFRAESTRUCTURA</v>
      </c>
      <c r="F10" s="265"/>
      <c r="G10" s="26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2699</v>
      </c>
      <c r="D15" s="35"/>
      <c r="E15" s="35"/>
      <c r="F15" s="5"/>
      <c r="G15" s="32" t="s">
        <v>1168</v>
      </c>
      <c r="H15" s="103" t="s">
        <v>453</v>
      </c>
      <c r="I15" s="32" t="s">
        <v>2624</v>
      </c>
      <c r="J15" s="108" t="s">
        <v>2626</v>
      </c>
      <c r="L15" s="248" t="s">
        <v>8</v>
      </c>
      <c r="M15" s="248"/>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8" t="s">
        <v>21</v>
      </c>
      <c r="B17" s="229"/>
      <c r="C17" s="229"/>
      <c r="D17" s="229"/>
      <c r="E17" s="229"/>
      <c r="F17" s="229"/>
      <c r="G17" s="229"/>
      <c r="H17" s="228" t="s">
        <v>12</v>
      </c>
      <c r="I17" s="229"/>
      <c r="J17" s="229"/>
      <c r="K17" s="229"/>
      <c r="L17" s="229"/>
      <c r="M17" s="229"/>
      <c r="N17" s="229"/>
      <c r="O17" s="23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67" t="s">
        <v>2639</v>
      </c>
      <c r="I19" s="136" t="s">
        <v>11</v>
      </c>
      <c r="J19" s="137" t="s">
        <v>10</v>
      </c>
      <c r="K19" s="137" t="s">
        <v>2609</v>
      </c>
      <c r="L19" s="137" t="s">
        <v>1161</v>
      </c>
      <c r="M19" s="137" t="s">
        <v>1162</v>
      </c>
      <c r="N19" s="138" t="s">
        <v>2610</v>
      </c>
      <c r="O19" s="133"/>
      <c r="Q19" s="51"/>
      <c r="R19" s="51"/>
    </row>
    <row r="20" spans="1:23" ht="30" customHeight="1" x14ac:dyDescent="0.25">
      <c r="A20" s="9"/>
      <c r="B20" s="109">
        <v>900100850</v>
      </c>
      <c r="C20" s="5"/>
      <c r="D20" s="73"/>
      <c r="E20" s="5"/>
      <c r="F20" s="5"/>
      <c r="G20" s="5"/>
      <c r="H20" s="267"/>
      <c r="I20" s="145" t="s">
        <v>453</v>
      </c>
      <c r="J20" s="146" t="s">
        <v>978</v>
      </c>
      <c r="K20" s="147">
        <v>2807863021</v>
      </c>
      <c r="L20" s="148"/>
      <c r="M20" s="148">
        <v>44561</v>
      </c>
      <c r="N20" s="131">
        <f>+(M20-L20)/30</f>
        <v>1485.3666666666666</v>
      </c>
      <c r="O20" s="134"/>
      <c r="U20" s="130"/>
      <c r="V20" s="105">
        <f ca="1">NOW()</f>
        <v>44194.843961226848</v>
      </c>
      <c r="W20" s="105">
        <f ca="1">NOW()</f>
        <v>44194.843961226848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5"/>
      <c r="I37" s="126"/>
      <c r="J37" s="126"/>
      <c r="K37" s="126"/>
      <c r="L37" s="126"/>
      <c r="M37" s="126"/>
      <c r="N37" s="126"/>
      <c r="O37" s="127"/>
    </row>
    <row r="38" spans="1:16" ht="21" customHeight="1" x14ac:dyDescent="0.25">
      <c r="A38" s="9"/>
      <c r="B38" s="262" t="str">
        <f>VLOOKUP(B20,EAS!A2:B1439,2,0)</f>
        <v>CORPORACIÓN NUEVO DIA</v>
      </c>
      <c r="C38" s="262"/>
      <c r="D38" s="262"/>
      <c r="E38" s="262"/>
      <c r="F38" s="262"/>
      <c r="G38" s="5"/>
      <c r="H38" s="128"/>
      <c r="I38" s="271" t="s">
        <v>7</v>
      </c>
      <c r="J38" s="271"/>
      <c r="K38" s="271"/>
      <c r="L38" s="271"/>
      <c r="M38" s="271"/>
      <c r="N38" s="271"/>
      <c r="O38" s="129"/>
    </row>
    <row r="39" spans="1:16" ht="42.95" customHeight="1" thickBot="1" x14ac:dyDescent="0.3">
      <c r="A39" s="10"/>
      <c r="B39" s="11"/>
      <c r="C39" s="11"/>
      <c r="D39" s="11"/>
      <c r="E39" s="11"/>
      <c r="F39" s="11"/>
      <c r="G39" s="11"/>
      <c r="H39" s="10"/>
      <c r="I39" s="257" t="s">
        <v>2688</v>
      </c>
      <c r="J39" s="257"/>
      <c r="K39" s="257"/>
      <c r="L39" s="257"/>
      <c r="M39" s="257"/>
      <c r="N39" s="257"/>
      <c r="O39" s="12"/>
    </row>
    <row r="40" spans="1:16" ht="15.75" thickBot="1" x14ac:dyDescent="0.3"/>
    <row r="41" spans="1:16" s="19" customFormat="1" ht="31.5" customHeight="1" thickBot="1" x14ac:dyDescent="0.3">
      <c r="A41" s="228" t="s">
        <v>3</v>
      </c>
      <c r="B41" s="229"/>
      <c r="C41" s="229"/>
      <c r="D41" s="229"/>
      <c r="E41" s="229"/>
      <c r="F41" s="229"/>
      <c r="G41" s="229"/>
      <c r="H41" s="229"/>
      <c r="I41" s="229"/>
      <c r="J41" s="229"/>
      <c r="K41" s="229"/>
      <c r="L41" s="229"/>
      <c r="M41" s="229"/>
      <c r="N41" s="229"/>
      <c r="O41" s="230"/>
      <c r="P41" s="76"/>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6"/>
    </row>
    <row r="44" spans="1:16" ht="15" customHeight="1" x14ac:dyDescent="0.25">
      <c r="A44" s="209" t="s">
        <v>2654</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1" t="s">
        <v>31</v>
      </c>
      <c r="D48" s="174" t="s">
        <v>2677</v>
      </c>
      <c r="E48" s="175">
        <v>41508</v>
      </c>
      <c r="F48" s="176">
        <v>41988</v>
      </c>
      <c r="G48" s="156">
        <f>IF(AND(E48&lt;&gt;"",F48&lt;&gt;""),((F48-E48)/30),"")</f>
        <v>16</v>
      </c>
      <c r="H48" s="177" t="s">
        <v>2678</v>
      </c>
      <c r="I48" s="112" t="s">
        <v>453</v>
      </c>
      <c r="J48" s="112" t="s">
        <v>103</v>
      </c>
      <c r="K48" s="178">
        <v>811189358</v>
      </c>
      <c r="L48" s="114" t="s">
        <v>1148</v>
      </c>
      <c r="M48" s="116">
        <v>1</v>
      </c>
      <c r="N48" s="114" t="s">
        <v>27</v>
      </c>
      <c r="O48" s="114" t="s">
        <v>1148</v>
      </c>
      <c r="P48" s="78"/>
    </row>
    <row r="49" spans="1:16" s="6" customFormat="1" ht="24.75" customHeight="1" x14ac:dyDescent="0.25">
      <c r="A49" s="139">
        <v>2</v>
      </c>
      <c r="B49" s="180" t="s">
        <v>2676</v>
      </c>
      <c r="C49" s="111" t="s">
        <v>31</v>
      </c>
      <c r="D49" s="179" t="s">
        <v>2679</v>
      </c>
      <c r="E49" s="181">
        <v>41299</v>
      </c>
      <c r="F49" s="182">
        <v>41639</v>
      </c>
      <c r="G49" s="156">
        <f t="shared" ref="G49:G50" si="2">IF(AND(E49&lt;&gt;"",F49&lt;&gt;""),((F49-E49)/30),"")</f>
        <v>11.333333333333334</v>
      </c>
      <c r="H49" s="183" t="s">
        <v>2680</v>
      </c>
      <c r="I49" s="112" t="s">
        <v>453</v>
      </c>
      <c r="J49" s="112" t="s">
        <v>978</v>
      </c>
      <c r="K49" s="185">
        <v>305298916</v>
      </c>
      <c r="L49" s="114" t="s">
        <v>1148</v>
      </c>
      <c r="M49" s="116">
        <v>1</v>
      </c>
      <c r="N49" s="114" t="s">
        <v>27</v>
      </c>
      <c r="O49" s="114" t="s">
        <v>26</v>
      </c>
      <c r="P49" s="78"/>
    </row>
    <row r="50" spans="1:16" s="6" customFormat="1" ht="24.75" customHeight="1" x14ac:dyDescent="0.25">
      <c r="A50" s="139">
        <v>3</v>
      </c>
      <c r="B50" s="184" t="s">
        <v>2676</v>
      </c>
      <c r="C50" s="111" t="s">
        <v>31</v>
      </c>
      <c r="D50" s="186" t="s">
        <v>2681</v>
      </c>
      <c r="E50" s="187">
        <v>41661</v>
      </c>
      <c r="F50" s="188">
        <v>42034</v>
      </c>
      <c r="G50" s="156">
        <f t="shared" si="2"/>
        <v>12.433333333333334</v>
      </c>
      <c r="H50" s="189" t="s">
        <v>2682</v>
      </c>
      <c r="I50" s="112" t="s">
        <v>453</v>
      </c>
      <c r="J50" s="112" t="s">
        <v>978</v>
      </c>
      <c r="K50" s="191">
        <v>392513810</v>
      </c>
      <c r="L50" s="114" t="s">
        <v>1148</v>
      </c>
      <c r="M50" s="116">
        <v>1</v>
      </c>
      <c r="N50" s="114" t="s">
        <v>27</v>
      </c>
      <c r="O50" s="114" t="s">
        <v>26</v>
      </c>
      <c r="P50" s="78"/>
    </row>
    <row r="51" spans="1:16" s="6" customFormat="1" ht="24.75" customHeight="1" outlineLevel="1" x14ac:dyDescent="0.25">
      <c r="A51" s="139">
        <v>4</v>
      </c>
      <c r="B51" s="190" t="s">
        <v>2676</v>
      </c>
      <c r="C51" s="111" t="s">
        <v>31</v>
      </c>
      <c r="D51" s="192" t="s">
        <v>2683</v>
      </c>
      <c r="E51" s="193">
        <v>40910</v>
      </c>
      <c r="F51" s="194">
        <v>41273</v>
      </c>
      <c r="G51" s="156">
        <f t="shared" ref="G51:G107" si="3">IF(AND(E51&lt;&gt;"",F51&lt;&gt;""),((F51-E51)/30),"")</f>
        <v>12.1</v>
      </c>
      <c r="H51" s="195" t="s">
        <v>2689</v>
      </c>
      <c r="I51" s="112" t="s">
        <v>453</v>
      </c>
      <c r="J51" s="112" t="s">
        <v>978</v>
      </c>
      <c r="K51" s="196">
        <v>97276581</v>
      </c>
      <c r="L51" s="114" t="s">
        <v>1148</v>
      </c>
      <c r="M51" s="116">
        <v>1</v>
      </c>
      <c r="N51" s="114" t="s">
        <v>27</v>
      </c>
      <c r="O51" s="114" t="s">
        <v>1148</v>
      </c>
      <c r="P51" s="78"/>
    </row>
    <row r="52" spans="1:16" s="7" customFormat="1" ht="24.75" customHeight="1" outlineLevel="1" x14ac:dyDescent="0.25">
      <c r="A52" s="140">
        <v>5</v>
      </c>
      <c r="B52" s="190" t="s">
        <v>2676</v>
      </c>
      <c r="C52" s="111" t="s">
        <v>31</v>
      </c>
      <c r="D52" s="110" t="s">
        <v>2690</v>
      </c>
      <c r="E52" s="141">
        <v>42040</v>
      </c>
      <c r="F52" s="141">
        <v>42369</v>
      </c>
      <c r="G52" s="156">
        <f t="shared" si="3"/>
        <v>10.966666666666667</v>
      </c>
      <c r="H52" s="118" t="s">
        <v>2691</v>
      </c>
      <c r="I52" s="112" t="s">
        <v>453</v>
      </c>
      <c r="J52" s="112" t="s">
        <v>980</v>
      </c>
      <c r="K52" s="115">
        <v>814331728</v>
      </c>
      <c r="L52" s="114" t="s">
        <v>1148</v>
      </c>
      <c r="M52" s="116">
        <v>1</v>
      </c>
      <c r="N52" s="114" t="s">
        <v>27</v>
      </c>
      <c r="O52" s="114" t="s">
        <v>1148</v>
      </c>
      <c r="P52" s="79"/>
    </row>
    <row r="53" spans="1:16" s="7" customFormat="1" ht="24.75" customHeight="1" outlineLevel="1" x14ac:dyDescent="0.25">
      <c r="A53" s="140">
        <v>6</v>
      </c>
      <c r="B53" s="190" t="s">
        <v>2676</v>
      </c>
      <c r="C53" s="111" t="s">
        <v>31</v>
      </c>
      <c r="D53" s="110" t="s">
        <v>2692</v>
      </c>
      <c r="E53" s="141">
        <v>40575</v>
      </c>
      <c r="F53" s="141">
        <v>40908</v>
      </c>
      <c r="G53" s="156">
        <f t="shared" si="3"/>
        <v>11.1</v>
      </c>
      <c r="H53" s="118" t="s">
        <v>2693</v>
      </c>
      <c r="I53" s="112" t="s">
        <v>453</v>
      </c>
      <c r="J53" s="112" t="s">
        <v>978</v>
      </c>
      <c r="K53" s="115">
        <v>719688169</v>
      </c>
      <c r="L53" s="114" t="s">
        <v>1148</v>
      </c>
      <c r="M53" s="116">
        <v>1</v>
      </c>
      <c r="N53" s="114" t="s">
        <v>27</v>
      </c>
      <c r="O53" s="114" t="s">
        <v>1148</v>
      </c>
      <c r="P53" s="79"/>
    </row>
    <row r="54" spans="1:16" s="7" customFormat="1" ht="24.75" customHeight="1" outlineLevel="1" x14ac:dyDescent="0.25">
      <c r="A54" s="140">
        <v>7</v>
      </c>
      <c r="B54" s="190" t="s">
        <v>2676</v>
      </c>
      <c r="C54" s="111" t="s">
        <v>31</v>
      </c>
      <c r="D54" s="186" t="s">
        <v>2694</v>
      </c>
      <c r="E54" s="141">
        <v>40575</v>
      </c>
      <c r="F54" s="141">
        <v>40908</v>
      </c>
      <c r="G54" s="156">
        <f t="shared" si="3"/>
        <v>11.1</v>
      </c>
      <c r="H54" s="118" t="s">
        <v>2693</v>
      </c>
      <c r="I54" s="112" t="s">
        <v>453</v>
      </c>
      <c r="J54" s="112" t="s">
        <v>978</v>
      </c>
      <c r="K54" s="117">
        <v>41363832</v>
      </c>
      <c r="L54" s="114" t="s">
        <v>1148</v>
      </c>
      <c r="M54" s="116">
        <v>1</v>
      </c>
      <c r="N54" s="114" t="s">
        <v>27</v>
      </c>
      <c r="O54" s="114" t="s">
        <v>1148</v>
      </c>
      <c r="P54" s="79"/>
    </row>
    <row r="55" spans="1:16" s="7" customFormat="1" ht="24.75" customHeight="1" outlineLevel="1" x14ac:dyDescent="0.25">
      <c r="A55" s="140">
        <v>8</v>
      </c>
      <c r="B55" s="190" t="s">
        <v>2676</v>
      </c>
      <c r="C55" s="111" t="s">
        <v>31</v>
      </c>
      <c r="D55" s="110" t="s">
        <v>2695</v>
      </c>
      <c r="E55" s="141">
        <v>40576</v>
      </c>
      <c r="F55" s="141">
        <v>40908</v>
      </c>
      <c r="G55" s="156">
        <f t="shared" si="3"/>
        <v>11.066666666666666</v>
      </c>
      <c r="H55" s="113" t="s">
        <v>2696</v>
      </c>
      <c r="I55" s="112" t="s">
        <v>453</v>
      </c>
      <c r="J55" s="112" t="s">
        <v>981</v>
      </c>
      <c r="K55" s="117">
        <v>155776534</v>
      </c>
      <c r="L55" s="114" t="s">
        <v>1148</v>
      </c>
      <c r="M55" s="116">
        <v>1</v>
      </c>
      <c r="N55" s="114" t="s">
        <v>27</v>
      </c>
      <c r="O55" s="114" t="s">
        <v>1148</v>
      </c>
      <c r="P55" s="79"/>
    </row>
    <row r="56" spans="1:16" s="7" customFormat="1" ht="24.75" customHeight="1" outlineLevel="1" x14ac:dyDescent="0.25">
      <c r="A56" s="140">
        <v>9</v>
      </c>
      <c r="B56" s="190" t="s">
        <v>2676</v>
      </c>
      <c r="C56" s="111" t="s">
        <v>31</v>
      </c>
      <c r="D56" s="110" t="s">
        <v>2697</v>
      </c>
      <c r="E56" s="141">
        <v>39496</v>
      </c>
      <c r="F56" s="141">
        <v>39784</v>
      </c>
      <c r="G56" s="156">
        <f t="shared" si="3"/>
        <v>9.6</v>
      </c>
      <c r="H56" s="113" t="s">
        <v>2698</v>
      </c>
      <c r="I56" s="112" t="s">
        <v>453</v>
      </c>
      <c r="J56" s="112" t="s">
        <v>971</v>
      </c>
      <c r="K56" s="117">
        <v>44666500</v>
      </c>
      <c r="L56" s="114" t="s">
        <v>1148</v>
      </c>
      <c r="M56" s="116">
        <v>1</v>
      </c>
      <c r="N56" s="114" t="s">
        <v>27</v>
      </c>
      <c r="O56" s="114" t="s">
        <v>1148</v>
      </c>
      <c r="P56" s="79"/>
    </row>
    <row r="57" spans="1:16" s="7" customFormat="1" ht="24.75" customHeight="1" outlineLevel="1" x14ac:dyDescent="0.25">
      <c r="A57" s="140">
        <v>10</v>
      </c>
      <c r="B57" s="64"/>
      <c r="C57" s="65"/>
      <c r="D57" s="63"/>
      <c r="E57" s="141"/>
      <c r="F57" s="141"/>
      <c r="G57" s="156"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6" t="str">
        <f t="shared" si="3"/>
        <v/>
      </c>
      <c r="H91" s="121"/>
      <c r="I91" s="120"/>
      <c r="J91" s="120"/>
      <c r="K91" s="122"/>
      <c r="L91" s="123"/>
      <c r="M91" s="116"/>
      <c r="N91" s="123"/>
      <c r="O91" s="123"/>
      <c r="P91" s="79"/>
    </row>
    <row r="92" spans="1:16" s="7" customFormat="1" ht="24.75" customHeight="1" outlineLevel="1" x14ac:dyDescent="0.25">
      <c r="A92" s="139">
        <v>45</v>
      </c>
      <c r="B92" s="121"/>
      <c r="C92" s="123"/>
      <c r="D92" s="120"/>
      <c r="E92" s="141"/>
      <c r="F92" s="141"/>
      <c r="G92" s="156" t="str">
        <f t="shared" si="3"/>
        <v/>
      </c>
      <c r="H92" s="121"/>
      <c r="I92" s="120"/>
      <c r="J92" s="120"/>
      <c r="K92" s="122"/>
      <c r="L92" s="123"/>
      <c r="M92" s="116"/>
      <c r="N92" s="123"/>
      <c r="O92" s="123"/>
      <c r="P92" s="79"/>
    </row>
    <row r="93" spans="1:16" s="7" customFormat="1" ht="24.75" customHeight="1" outlineLevel="1" x14ac:dyDescent="0.25">
      <c r="A93" s="139">
        <v>46</v>
      </c>
      <c r="B93" s="121"/>
      <c r="C93" s="123"/>
      <c r="D93" s="120"/>
      <c r="E93" s="141"/>
      <c r="F93" s="141"/>
      <c r="G93" s="156" t="str">
        <f t="shared" si="3"/>
        <v/>
      </c>
      <c r="H93" s="121"/>
      <c r="I93" s="120"/>
      <c r="J93" s="120"/>
      <c r="K93" s="122"/>
      <c r="L93" s="123"/>
      <c r="M93" s="116"/>
      <c r="N93" s="123"/>
      <c r="O93" s="123"/>
      <c r="P93" s="79"/>
    </row>
    <row r="94" spans="1:16" s="7" customFormat="1" ht="24.75" customHeight="1" outlineLevel="1" x14ac:dyDescent="0.25">
      <c r="A94" s="139">
        <v>47</v>
      </c>
      <c r="B94" s="121"/>
      <c r="C94" s="123"/>
      <c r="D94" s="120"/>
      <c r="E94" s="141"/>
      <c r="F94" s="141"/>
      <c r="G94" s="156" t="str">
        <f t="shared" si="3"/>
        <v/>
      </c>
      <c r="H94" s="121"/>
      <c r="I94" s="120"/>
      <c r="J94" s="120"/>
      <c r="K94" s="122"/>
      <c r="L94" s="123"/>
      <c r="M94" s="116"/>
      <c r="N94" s="123"/>
      <c r="O94" s="123"/>
      <c r="P94" s="79"/>
    </row>
    <row r="95" spans="1:16" s="7" customFormat="1" ht="24.75" customHeight="1" outlineLevel="1" x14ac:dyDescent="0.25">
      <c r="A95" s="140">
        <v>48</v>
      </c>
      <c r="B95" s="121"/>
      <c r="C95" s="123"/>
      <c r="D95" s="120"/>
      <c r="E95" s="141"/>
      <c r="F95" s="141"/>
      <c r="G95" s="156" t="str">
        <f t="shared" si="3"/>
        <v/>
      </c>
      <c r="H95" s="121"/>
      <c r="I95" s="120"/>
      <c r="J95" s="120"/>
      <c r="K95" s="122"/>
      <c r="L95" s="123"/>
      <c r="M95" s="116"/>
      <c r="N95" s="123"/>
      <c r="O95" s="123"/>
      <c r="P95" s="79"/>
    </row>
    <row r="96" spans="1:16" s="7" customFormat="1" ht="24.75" customHeight="1" outlineLevel="1" x14ac:dyDescent="0.25">
      <c r="A96" s="140">
        <v>49</v>
      </c>
      <c r="B96" s="121"/>
      <c r="C96" s="123"/>
      <c r="D96" s="120"/>
      <c r="E96" s="141"/>
      <c r="F96" s="141"/>
      <c r="G96" s="156" t="str">
        <f t="shared" si="3"/>
        <v/>
      </c>
      <c r="H96" s="121"/>
      <c r="I96" s="120"/>
      <c r="J96" s="120"/>
      <c r="K96" s="122"/>
      <c r="L96" s="123"/>
      <c r="M96" s="116"/>
      <c r="N96" s="123"/>
      <c r="O96" s="123"/>
      <c r="P96" s="79"/>
    </row>
    <row r="97" spans="1:16" s="7" customFormat="1" ht="24.75" customHeight="1" outlineLevel="1" x14ac:dyDescent="0.25">
      <c r="A97" s="140">
        <v>50</v>
      </c>
      <c r="B97" s="121"/>
      <c r="C97" s="123"/>
      <c r="D97" s="120"/>
      <c r="E97" s="141"/>
      <c r="F97" s="141"/>
      <c r="G97" s="156" t="str">
        <f t="shared" si="3"/>
        <v/>
      </c>
      <c r="H97" s="121"/>
      <c r="I97" s="120"/>
      <c r="J97" s="120"/>
      <c r="K97" s="122"/>
      <c r="L97" s="123"/>
      <c r="M97" s="116"/>
      <c r="N97" s="123"/>
      <c r="O97" s="123"/>
      <c r="P97" s="79"/>
    </row>
    <row r="98" spans="1:16" s="7" customFormat="1" ht="24.75" customHeight="1" outlineLevel="1" x14ac:dyDescent="0.25">
      <c r="A98" s="140">
        <v>51</v>
      </c>
      <c r="B98" s="121"/>
      <c r="C98" s="123"/>
      <c r="D98" s="120"/>
      <c r="E98" s="141"/>
      <c r="F98" s="141"/>
      <c r="G98" s="156" t="str">
        <f t="shared" si="3"/>
        <v/>
      </c>
      <c r="H98" s="121"/>
      <c r="I98" s="120"/>
      <c r="J98" s="120"/>
      <c r="K98" s="122"/>
      <c r="L98" s="123"/>
      <c r="M98" s="116"/>
      <c r="N98" s="123"/>
      <c r="O98" s="123"/>
      <c r="P98" s="79"/>
    </row>
    <row r="99" spans="1:16" s="7" customFormat="1" ht="24.75" customHeight="1" outlineLevel="1" x14ac:dyDescent="0.25">
      <c r="A99" s="140">
        <v>52</v>
      </c>
      <c r="B99" s="121"/>
      <c r="C99" s="123"/>
      <c r="D99" s="120"/>
      <c r="E99" s="141"/>
      <c r="F99" s="141"/>
      <c r="G99" s="156" t="str">
        <f t="shared" si="3"/>
        <v/>
      </c>
      <c r="H99" s="121"/>
      <c r="I99" s="120"/>
      <c r="J99" s="120"/>
      <c r="K99" s="122"/>
      <c r="L99" s="123"/>
      <c r="M99" s="116"/>
      <c r="N99" s="123"/>
      <c r="O99" s="123"/>
      <c r="P99" s="79"/>
    </row>
    <row r="100" spans="1:16" s="7" customFormat="1" ht="24.75" customHeight="1" outlineLevel="1" x14ac:dyDescent="0.25">
      <c r="A100" s="140">
        <v>53</v>
      </c>
      <c r="B100" s="121"/>
      <c r="C100" s="123"/>
      <c r="D100" s="120"/>
      <c r="E100" s="141"/>
      <c r="F100" s="141"/>
      <c r="G100" s="156" t="str">
        <f t="shared" si="3"/>
        <v/>
      </c>
      <c r="H100" s="121"/>
      <c r="I100" s="120"/>
      <c r="J100" s="120"/>
      <c r="K100" s="122"/>
      <c r="L100" s="123"/>
      <c r="M100" s="116"/>
      <c r="N100" s="123"/>
      <c r="O100" s="123"/>
      <c r="P100" s="79"/>
    </row>
    <row r="101" spans="1:16" s="7" customFormat="1" ht="24.75" customHeight="1" outlineLevel="1" x14ac:dyDescent="0.25">
      <c r="A101" s="140">
        <v>54</v>
      </c>
      <c r="B101" s="121"/>
      <c r="C101" s="123"/>
      <c r="D101" s="120"/>
      <c r="E101" s="141"/>
      <c r="F101" s="141"/>
      <c r="G101" s="156" t="str">
        <f t="shared" si="3"/>
        <v/>
      </c>
      <c r="H101" s="121"/>
      <c r="I101" s="120"/>
      <c r="J101" s="120"/>
      <c r="K101" s="122"/>
      <c r="L101" s="123"/>
      <c r="M101" s="116"/>
      <c r="N101" s="123"/>
      <c r="O101" s="123"/>
      <c r="P101" s="79"/>
    </row>
    <row r="102" spans="1:16" s="7" customFormat="1" ht="24.75" customHeight="1" outlineLevel="1" x14ac:dyDescent="0.25">
      <c r="A102" s="140">
        <v>55</v>
      </c>
      <c r="B102" s="121"/>
      <c r="C102" s="123"/>
      <c r="D102" s="120"/>
      <c r="E102" s="141"/>
      <c r="F102" s="141"/>
      <c r="G102" s="156" t="str">
        <f t="shared" si="3"/>
        <v/>
      </c>
      <c r="H102" s="121"/>
      <c r="I102" s="120"/>
      <c r="J102" s="120"/>
      <c r="K102" s="122"/>
      <c r="L102" s="123"/>
      <c r="M102" s="116"/>
      <c r="N102" s="123"/>
      <c r="O102" s="123"/>
      <c r="P102" s="79"/>
    </row>
    <row r="103" spans="1:16" s="7" customFormat="1" ht="24.75" customHeight="1" outlineLevel="1" x14ac:dyDescent="0.25">
      <c r="A103" s="140">
        <v>56</v>
      </c>
      <c r="B103" s="121"/>
      <c r="C103" s="123"/>
      <c r="D103" s="120"/>
      <c r="E103" s="141"/>
      <c r="F103" s="141"/>
      <c r="G103" s="156" t="str">
        <f t="shared" si="3"/>
        <v/>
      </c>
      <c r="H103" s="121"/>
      <c r="I103" s="120"/>
      <c r="J103" s="120"/>
      <c r="K103" s="122"/>
      <c r="L103" s="123"/>
      <c r="M103" s="116"/>
      <c r="N103" s="123"/>
      <c r="O103" s="123"/>
      <c r="P103" s="79"/>
    </row>
    <row r="104" spans="1:16" s="7" customFormat="1" ht="24.75" customHeight="1" outlineLevel="1" x14ac:dyDescent="0.25">
      <c r="A104" s="140">
        <v>57</v>
      </c>
      <c r="B104" s="121"/>
      <c r="C104" s="123"/>
      <c r="D104" s="120"/>
      <c r="E104" s="141"/>
      <c r="F104" s="141"/>
      <c r="G104" s="156" t="str">
        <f t="shared" si="3"/>
        <v/>
      </c>
      <c r="H104" s="121"/>
      <c r="I104" s="120"/>
      <c r="J104" s="120"/>
      <c r="K104" s="122"/>
      <c r="L104" s="123"/>
      <c r="M104" s="116"/>
      <c r="N104" s="123"/>
      <c r="O104" s="123"/>
      <c r="P104" s="79"/>
    </row>
    <row r="105" spans="1:16" s="7" customFormat="1" ht="24.75" customHeight="1" outlineLevel="1" x14ac:dyDescent="0.25">
      <c r="A105" s="140">
        <v>58</v>
      </c>
      <c r="B105" s="121"/>
      <c r="C105" s="123"/>
      <c r="D105" s="120"/>
      <c r="E105" s="141"/>
      <c r="F105" s="141"/>
      <c r="G105" s="156" t="str">
        <f t="shared" si="3"/>
        <v/>
      </c>
      <c r="H105" s="121"/>
      <c r="I105" s="120"/>
      <c r="J105" s="120"/>
      <c r="K105" s="122"/>
      <c r="L105" s="123"/>
      <c r="M105" s="116"/>
      <c r="N105" s="123"/>
      <c r="O105" s="123"/>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06" t="s">
        <v>2633</v>
      </c>
      <c r="B109" s="207"/>
      <c r="C109" s="207"/>
      <c r="D109" s="207"/>
      <c r="E109" s="207"/>
      <c r="F109" s="207"/>
      <c r="G109" s="207"/>
      <c r="H109" s="207"/>
      <c r="I109" s="207"/>
      <c r="J109" s="207"/>
      <c r="K109" s="207"/>
      <c r="L109" s="207"/>
      <c r="M109" s="207"/>
      <c r="N109" s="207"/>
      <c r="O109" s="208"/>
      <c r="P109" s="76"/>
    </row>
    <row r="110" spans="1:16" ht="15" customHeight="1" x14ac:dyDescent="0.25">
      <c r="A110" s="209" t="s">
        <v>2655</v>
      </c>
      <c r="B110" s="210"/>
      <c r="C110" s="210"/>
      <c r="D110" s="210"/>
      <c r="E110" s="210"/>
      <c r="F110" s="210"/>
      <c r="G110" s="210"/>
      <c r="H110" s="210"/>
      <c r="I110" s="210"/>
      <c r="J110" s="210"/>
      <c r="K110" s="210"/>
      <c r="L110" s="210"/>
      <c r="M110" s="210"/>
      <c r="N110" s="210"/>
      <c r="O110" s="211"/>
    </row>
    <row r="111" spans="1:16" ht="15.75" thickBot="1" x14ac:dyDescent="0.3">
      <c r="A111" s="212"/>
      <c r="B111" s="213"/>
      <c r="C111" s="213"/>
      <c r="D111" s="213"/>
      <c r="E111" s="213"/>
      <c r="F111" s="213"/>
      <c r="G111" s="213"/>
      <c r="H111" s="213"/>
      <c r="I111" s="213"/>
      <c r="J111" s="213"/>
      <c r="K111" s="213"/>
      <c r="L111" s="213"/>
      <c r="M111" s="213"/>
      <c r="N111" s="213"/>
      <c r="O111" s="214"/>
    </row>
    <row r="112" spans="1:16" s="1" customFormat="1" ht="26.25" customHeight="1" thickBot="1" x14ac:dyDescent="0.3">
      <c r="I112" s="220" t="s">
        <v>9</v>
      </c>
      <c r="J112" s="221"/>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9"/>
      <c r="E114" s="141"/>
      <c r="F114" s="141"/>
      <c r="G114" s="156" t="str">
        <f>IF(AND(E114&lt;&gt;"",F114&lt;&gt;""),((F114-E114)/30),"")</f>
        <v/>
      </c>
      <c r="H114" s="121"/>
      <c r="I114" s="120"/>
      <c r="J114" s="120"/>
      <c r="K114" s="122"/>
      <c r="L114" s="100" t="str">
        <f>+IF(AND(K114&gt;0,O114="Ejecución"),(K114/877802)*Tabla28[[#This Row],[% participación]],IF(AND(K114&gt;0,O114&lt;&gt;"Ejecución"),"-",""))</f>
        <v/>
      </c>
      <c r="M114" s="123"/>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28" t="s">
        <v>13</v>
      </c>
      <c r="B162" s="229"/>
      <c r="C162" s="229"/>
      <c r="D162" s="229"/>
      <c r="E162" s="230"/>
      <c r="F162" s="229" t="s">
        <v>15</v>
      </c>
      <c r="G162" s="229"/>
      <c r="H162" s="229"/>
      <c r="I162" s="228" t="s">
        <v>16</v>
      </c>
      <c r="J162" s="229"/>
      <c r="K162" s="229"/>
      <c r="L162" s="229"/>
      <c r="M162" s="229"/>
      <c r="N162" s="229"/>
      <c r="O162" s="230"/>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35" t="s">
        <v>2614</v>
      </c>
      <c r="C165" s="235"/>
      <c r="D165" s="235"/>
      <c r="E165" s="8"/>
      <c r="F165" s="5"/>
      <c r="G165" s="236" t="s">
        <v>2614</v>
      </c>
      <c r="H165" s="236"/>
      <c r="I165" s="237" t="s">
        <v>1164</v>
      </c>
      <c r="J165" s="238"/>
      <c r="K165" s="238"/>
      <c r="L165" s="238"/>
      <c r="M165" s="238"/>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58" t="s">
        <v>2657</v>
      </c>
      <c r="C168" s="258"/>
      <c r="D168" s="258"/>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8" t="s">
        <v>2667</v>
      </c>
      <c r="B172" s="229"/>
      <c r="C172" s="229"/>
      <c r="D172" s="229"/>
      <c r="E172" s="229"/>
      <c r="F172" s="229"/>
      <c r="G172" s="229"/>
      <c r="H172" s="229"/>
      <c r="I172" s="229"/>
      <c r="J172" s="229"/>
      <c r="K172" s="229"/>
      <c r="L172" s="229"/>
      <c r="M172" s="229"/>
      <c r="N172" s="229"/>
      <c r="O172" s="230"/>
      <c r="P172" s="76"/>
    </row>
    <row r="173" spans="1:28" ht="15" customHeight="1" x14ac:dyDescent="0.25">
      <c r="A173" s="222" t="s">
        <v>2673</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9" t="s">
        <v>2668</v>
      </c>
      <c r="C176" s="249"/>
      <c r="D176" s="249"/>
      <c r="E176" s="249"/>
      <c r="F176" s="249"/>
      <c r="G176" s="249"/>
      <c r="H176" s="20"/>
      <c r="I176" s="202" t="s">
        <v>2674</v>
      </c>
      <c r="J176" s="203"/>
      <c r="K176" s="203"/>
      <c r="L176" s="203"/>
      <c r="M176" s="203"/>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50" t="s">
        <v>17</v>
      </c>
      <c r="C177" s="251"/>
      <c r="D177" s="252"/>
      <c r="E177" s="202" t="s">
        <v>2615</v>
      </c>
      <c r="F177" s="203"/>
      <c r="G177" s="256"/>
      <c r="H177" s="5"/>
      <c r="I177" s="250" t="s">
        <v>17</v>
      </c>
      <c r="J177" s="251"/>
      <c r="K177" s="251"/>
      <c r="L177" s="252"/>
      <c r="M177" s="204" t="s">
        <v>2671</v>
      </c>
      <c r="O177" s="8"/>
      <c r="Q177" s="19"/>
      <c r="R177" s="19"/>
      <c r="S177" s="19"/>
      <c r="T177" s="19"/>
      <c r="U177" s="19"/>
      <c r="V177" s="19"/>
      <c r="W177" s="19"/>
      <c r="X177" s="19"/>
      <c r="Y177" s="19"/>
      <c r="Z177" s="19"/>
      <c r="AA177" s="19"/>
      <c r="AB177" s="19"/>
    </row>
    <row r="178" spans="1:28" ht="23.25" x14ac:dyDescent="0.25">
      <c r="A178" s="9"/>
      <c r="B178" s="253"/>
      <c r="C178" s="254"/>
      <c r="D178" s="255"/>
      <c r="E178" s="163" t="s">
        <v>2616</v>
      </c>
      <c r="F178" s="28" t="s">
        <v>2617</v>
      </c>
      <c r="G178" s="28" t="s">
        <v>2618</v>
      </c>
      <c r="H178" s="5"/>
      <c r="I178" s="253"/>
      <c r="J178" s="254"/>
      <c r="K178" s="254"/>
      <c r="L178" s="255"/>
      <c r="M178" s="205"/>
      <c r="O178" s="8"/>
      <c r="Q178" s="19"/>
      <c r="R178" s="28" t="s">
        <v>2618</v>
      </c>
      <c r="S178" s="19"/>
      <c r="T178" s="19"/>
      <c r="U178" s="261" t="s">
        <v>1165</v>
      </c>
      <c r="V178" s="261"/>
      <c r="W178" s="261"/>
      <c r="X178" s="24">
        <v>0.02</v>
      </c>
      <c r="Y178" s="160"/>
      <c r="Z178" s="161" t="str">
        <f>IF(Y178&gt;0,SUM(E180+Y178),"")</f>
        <v/>
      </c>
      <c r="AA178" s="19"/>
      <c r="AB178" s="19"/>
    </row>
    <row r="179" spans="1:28" ht="23.25" x14ac:dyDescent="0.25">
      <c r="A179" s="9"/>
      <c r="B179" s="215" t="s">
        <v>2668</v>
      </c>
      <c r="C179" s="215"/>
      <c r="D179" s="215"/>
      <c r="E179" s="167">
        <v>0.02</v>
      </c>
      <c r="F179" s="166">
        <v>0.02</v>
      </c>
      <c r="G179" s="161">
        <f>IF(F179&gt;0,SUM(E179+F179),"")</f>
        <v>0.04</v>
      </c>
      <c r="H179" s="5"/>
      <c r="I179" s="215" t="s">
        <v>2670</v>
      </c>
      <c r="J179" s="215"/>
      <c r="K179" s="215"/>
      <c r="L179" s="215"/>
      <c r="M179" s="168"/>
      <c r="O179" s="8"/>
      <c r="Q179" s="19"/>
      <c r="R179" s="155" t="str">
        <f>IF(M179&gt;0,SUM(L179+M179),"")</f>
        <v/>
      </c>
      <c r="T179" s="19"/>
      <c r="U179" s="261" t="s">
        <v>1166</v>
      </c>
      <c r="V179" s="261"/>
      <c r="W179" s="261"/>
      <c r="X179" s="24">
        <v>0.02</v>
      </c>
      <c r="Y179" s="160"/>
      <c r="Z179" s="161" t="str">
        <f>IF(Y179&gt;0,SUM(E181+Y179),"")</f>
        <v/>
      </c>
      <c r="AA179" s="19"/>
      <c r="AB179" s="19"/>
    </row>
    <row r="180" spans="1:28" ht="23.25" hidden="1" x14ac:dyDescent="0.25">
      <c r="A180" s="9"/>
      <c r="B180" s="201"/>
      <c r="C180" s="201"/>
      <c r="D180" s="201"/>
      <c r="E180" s="165"/>
      <c r="H180" s="5"/>
      <c r="I180" s="201"/>
      <c r="J180" s="201"/>
      <c r="K180" s="201"/>
      <c r="L180" s="201"/>
      <c r="M180" s="5"/>
      <c r="O180" s="8"/>
      <c r="Q180" s="19"/>
      <c r="R180" s="155" t="str">
        <f>IF(S180&gt;0,SUM(L180+S180),"")</f>
        <v/>
      </c>
      <c r="S180" s="160"/>
      <c r="T180" s="19"/>
      <c r="U180" s="261" t="s">
        <v>1167</v>
      </c>
      <c r="V180" s="261"/>
      <c r="W180" s="261"/>
      <c r="X180" s="24">
        <v>0.03</v>
      </c>
      <c r="Y180" s="160"/>
      <c r="Z180" s="161" t="str">
        <f>IF(Y180&gt;0,SUM(E182+Y180),"")</f>
        <v/>
      </c>
      <c r="AA180" s="19"/>
      <c r="AB180" s="19"/>
    </row>
    <row r="181" spans="1:28" ht="23.25" hidden="1" x14ac:dyDescent="0.25">
      <c r="A181" s="9"/>
      <c r="B181" s="201"/>
      <c r="C181" s="201"/>
      <c r="D181" s="201"/>
      <c r="E181" s="165"/>
      <c r="H181" s="5"/>
      <c r="I181" s="201"/>
      <c r="J181" s="201"/>
      <c r="K181" s="201"/>
      <c r="L181" s="201"/>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1"/>
      <c r="C182" s="201"/>
      <c r="D182" s="201"/>
      <c r="E182" s="165"/>
      <c r="H182" s="5"/>
      <c r="I182" s="201"/>
      <c r="J182" s="201"/>
      <c r="K182" s="201"/>
      <c r="L182" s="201"/>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112314520.84</v>
      </c>
      <c r="F185" s="92"/>
      <c r="G185" s="93"/>
      <c r="H185" s="88"/>
      <c r="I185" s="90" t="s">
        <v>2627</v>
      </c>
      <c r="J185" s="162">
        <f>+SUM(M179:M183)</f>
        <v>0</v>
      </c>
      <c r="K185" s="260" t="s">
        <v>2628</v>
      </c>
      <c r="L185" s="260"/>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28" t="s">
        <v>18</v>
      </c>
      <c r="B188" s="229"/>
      <c r="C188" s="229"/>
      <c r="D188" s="229"/>
      <c r="E188" s="229"/>
      <c r="F188" s="229"/>
      <c r="G188" s="229"/>
      <c r="H188" s="229"/>
      <c r="I188" s="229"/>
      <c r="J188" s="229"/>
      <c r="K188" s="229"/>
      <c r="L188" s="229"/>
      <c r="M188" s="229"/>
      <c r="N188" s="229"/>
      <c r="O188" s="230"/>
      <c r="P188" s="76"/>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19" t="s">
        <v>2636</v>
      </c>
      <c r="C192" s="219"/>
      <c r="E192" s="5" t="s">
        <v>20</v>
      </c>
      <c r="H192" s="26" t="s">
        <v>24</v>
      </c>
      <c r="J192" s="5" t="s">
        <v>2637</v>
      </c>
      <c r="K192" s="5"/>
      <c r="M192" s="5"/>
      <c r="N192" s="5"/>
      <c r="O192" s="8"/>
      <c r="Q192" s="150"/>
      <c r="R192" s="151"/>
      <c r="S192" s="151"/>
      <c r="T192" s="150"/>
    </row>
    <row r="193" spans="1:18" x14ac:dyDescent="0.25">
      <c r="A193" s="9"/>
      <c r="C193" s="197">
        <v>41758</v>
      </c>
      <c r="D193" s="5"/>
      <c r="E193" s="198">
        <v>805</v>
      </c>
      <c r="F193" s="5"/>
      <c r="G193" s="5"/>
      <c r="H193" s="143" t="s">
        <v>2684</v>
      </c>
      <c r="J193" s="5"/>
      <c r="K193" s="199">
        <v>39497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8" t="s">
        <v>29</v>
      </c>
      <c r="B197" s="229"/>
      <c r="C197" s="229"/>
      <c r="D197" s="229"/>
      <c r="E197" s="229"/>
      <c r="F197" s="229"/>
      <c r="G197" s="229"/>
      <c r="H197" s="229"/>
      <c r="I197" s="229"/>
      <c r="J197" s="229"/>
      <c r="K197" s="229"/>
      <c r="L197" s="229"/>
      <c r="M197" s="229"/>
      <c r="N197" s="229"/>
      <c r="O197" s="23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59" t="s">
        <v>2658</v>
      </c>
      <c r="C199" s="259"/>
      <c r="D199" s="259"/>
      <c r="E199" s="259"/>
      <c r="F199" s="259"/>
      <c r="G199" s="259"/>
      <c r="H199" s="259"/>
      <c r="I199" s="259"/>
      <c r="J199" s="259"/>
      <c r="K199" s="259"/>
      <c r="L199" s="259"/>
      <c r="M199" s="259"/>
      <c r="N199" s="259"/>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2648</v>
      </c>
      <c r="C201" s="218"/>
      <c r="D201" s="218"/>
      <c r="E201" s="218"/>
      <c r="F201" s="218"/>
      <c r="G201" s="218"/>
      <c r="H201" s="218"/>
      <c r="I201" s="218"/>
      <c r="J201" s="218"/>
      <c r="K201" s="218"/>
      <c r="L201" s="218"/>
      <c r="M201" s="218"/>
      <c r="N201" s="21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00" t="s">
        <v>2685</v>
      </c>
      <c r="J211" s="27" t="s">
        <v>2622</v>
      </c>
      <c r="K211" s="144" t="s">
        <v>2687</v>
      </c>
      <c r="L211" s="21"/>
      <c r="M211" s="21"/>
      <c r="N211" s="21"/>
      <c r="O211" s="8"/>
    </row>
    <row r="212" spans="1:15" x14ac:dyDescent="0.25">
      <c r="A212" s="9"/>
      <c r="B212" s="27" t="s">
        <v>2619</v>
      </c>
      <c r="C212" s="143" t="s">
        <v>2684</v>
      </c>
      <c r="D212" s="21"/>
      <c r="G212" s="27" t="s">
        <v>2621</v>
      </c>
      <c r="H212" s="144" t="s">
        <v>2686</v>
      </c>
      <c r="J212" s="27" t="s">
        <v>2623</v>
      </c>
      <c r="K212" s="143"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www.w3.org/XML/1998/namespace"/>
    <ds:schemaRef ds:uri="http://schemas.microsoft.com/office/2006/metadata/properties"/>
    <ds:schemaRef ds:uri="4fb10211-09fb-4e80-9f0b-184718d5d98c"/>
    <ds:schemaRef ds:uri="http://schemas.openxmlformats.org/package/2006/metadata/core-properties"/>
    <ds:schemaRef ds:uri="http://purl.org/dc/terms/"/>
    <ds:schemaRef ds:uri="http://schemas.microsoft.com/office/2006/documentManagement/types"/>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2020-12-30T00:31:22Z</cp:lastPrinted>
  <dcterms:created xsi:type="dcterms:W3CDTF">2020-10-14T21:57:42Z</dcterms:created>
  <dcterms:modified xsi:type="dcterms:W3CDTF">2020-12-30T01:15:23Z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