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DELL\Desktop\FISA 2020\primera infancia\"/>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05" yWindow="-105" windowWidth="19425" windowHeight="1042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MI_Oferente_Singular!$I$51</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MI_Oferente_Singular!$I$52</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MI_Oferente_Singular!$I$53</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MI_Oferente_Singular!$I$54</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MI_Oferente_Singular!$I$55</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MI_Oferente_Singular!$I$56</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MI_Oferente_Singular!#REF!</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MI_Oferente_Singular!#REF!</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J172" i="25" l="1"/>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<sst xmlns="http://schemas.openxmlformats.org/spreadsheetml/2006/main" count="4086" uniqueCount="2750">
  <si>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</si>
  <si>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</si>
  <si>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</si>
  <si>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</si>
  <si>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</si>
  <si>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</si>
  <si>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</si>
  <si>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</si>
  <si>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</si>
  <si>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</si>
  <si>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</si>
  <si>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</si>
  <si>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</si>
  <si>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</si>
  <si>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</si>
  <si>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</si>
  <si>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</si>
  <si>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</si>
  <si>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</si>
  <si>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</si>
  <si>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</si>
  <si>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</si>
  <si>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</si>
  <si>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</si>
  <si>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</si>
  <si>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</si>
  <si>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</si>
  <si>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</si>
  <si>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</si>
  <si>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</si>
  <si>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</si>
  <si>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</si>
  <si>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</si>
  <si>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</si>
  <si>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</si>
  <si>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</si>
  <si>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</si>
  <si>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</si>
  <si>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</si>
  <si>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</si>
  <si>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</si>
  <si>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</si>
  <si>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</si>
  <si>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</si>
  <si>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</si>
  <si>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</si>
  <si>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</si>
  <si>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</si>
  <si>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</si>
  <si>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</si>
  <si>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</si>
  <si>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</si>
  <si>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</si>
  <si>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</si>
  <si>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</si>
  <si>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</si>
  <si>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</si>
  <si>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</si>
  <si>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</si>
  <si>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</si>
  <si>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</si>
  <si>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</si>
  <si>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</si>
  <si>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</si>
  <si>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</si>
  <si>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</si>
  <si>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</si>
  <si>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</si>
  <si>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</si>
  <si>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</si>
  <si>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</si>
  <si>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</si>
  <si>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</si>
  <si>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</si>
  <si>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</si>
  <si>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</si>
  <si>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</si>
  <si>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</si>
  <si>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</si>
  <si>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</si>
  <si>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</si>
  <si>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</si>
  <si>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</si>
  <si>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</si>
  <si>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</si>
  <si>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</si>
  <si>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</si>
  <si>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</si>
  <si>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</si>
  <si>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</si>
  <si>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</si>
  <si>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</si>
  <si>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</si>
  <si>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</si>
  <si>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</si>
  <si>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</si>
  <si>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</si>
  <si>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</si>
  <si>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</si>
  <si>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</si>
  <si>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</si>
  <si>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</si>
  <si>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</si>
  <si>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</si>
  <si>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</si>
  <si>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</si>
  <si>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</si>
  <si>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</si>
  <si>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</si>
  <si>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</si>
  <si>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</si>
  <si>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</si>
  <si>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</si>
  <si>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</si>
  <si>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</si>
  <si>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</si>
  <si>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</si>
  <si>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</si>
  <si>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</si>
  <si>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</si>
  <si>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</si>
  <si>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</si>
  <si>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</si>
  <si>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</si>
  <si>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</si>
  <si>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</si>
  <si>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</si>
  <si>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</si>
  <si>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</si>
  <si>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</si>
  <si>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</si>
  <si>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</si>
  <si>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</si>
  <si>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</si>
  <si>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</si>
  <si>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</si>
  <si>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</si>
  <si>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</si>
  <si>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</si>
  <si>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</si>
  <si>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</si>
  <si>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</si>
  <si>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</si>
  <si>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</si>
  <si>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</si>
  <si>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</si>
  <si>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</si>
  <si>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</si>
  <si>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</si>
  <si>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</si>
  <si>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</si>
  <si>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</si>
  <si>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</si>
  <si>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</si>
  <si>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</si>
  <si>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</si>
  <si>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</si>
  <si>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</si>
  <si>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</si>
  <si>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</si>
  <si>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</si>
  <si>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</si>
  <si>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</si>
  <si>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</si>
  <si>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</si>
  <si>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</si>
  <si>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</si>
  <si>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</si>
  <si>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</si>
  <si>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</si>
  <si>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</si>
  <si>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</si>
  <si>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</si>
  <si>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</si>
  <si>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</si>
  <si>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</si>
  <si>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</si>
  <si>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</si>
  <si>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</si>
  <si>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</si>
  <si>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</si>
  <si>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</si>
  <si>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</si>
  <si>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</si>
  <si>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</si>
  <si>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</si>
  <si>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</si>
  <si>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</si>
  <si>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</si>
  <si>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</si>
  <si>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</si>
  <si>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</si>
  <si>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</si>
  <si>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</si>
  <si>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</si>
  <si>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</si>
  <si>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</si>
  <si>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</si>
  <si>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</si>
  <si>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</si>
  <si>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</si>
  <si>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</si>
  <si>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</si>
  <si>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</si>
  <si>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</si>
  <si>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</si>
  <si>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</si>
  <si>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</si>
  <si>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</si>
  <si>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</si>
  <si>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</si>
  <si>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</si>
  <si>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</si>
  <si>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</si>
  <si>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</si>
  <si>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</si>
  <si>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</si>
  <si>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</si>
  <si>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</si>
  <si>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</si>
  <si>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</si>
  <si>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</si>
  <si>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</si>
  <si>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</si>
  <si>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</si>
  <si>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</si>
  <si>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</si>
  <si>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</si>
  <si>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</si>
  <si>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</si>
  <si>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</si>
  <si>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</si>
  <si>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</si>
  <si>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</si>
  <si>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</si>
  <si>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</si>
  <si>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</si>
  <si>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</si>
  <si>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</si>
  <si>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</si>
  <si>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</si>
  <si>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</si>
  <si>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</si>
  <si>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</si>
  <si>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</si>
  <si>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</si>
  <si>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</si>
  <si>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</si>
  <si>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</si>
  <si>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</si>
  <si>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</si>
  <si>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</si>
  <si>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</si>
  <si>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</si>
  <si>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</si>
  <si>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</si>
  <si>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</si>
  <si>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</si>
  <si>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</si>
  <si>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</si>
  <si>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</si>
  <si>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</si>
  <si>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</si>
  <si>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</si>
  <si>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</si>
  <si>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</si>
  <si>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</si>
  <si>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</si>
  <si>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</si>
  <si>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</si>
  <si>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</si>
  <si>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</si>
  <si>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</si>
  <si>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</si>
  <si>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</si>
  <si>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</si>
  <si>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</si>
  <si>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</si>
  <si>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</si>
  <si>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</si>
  <si>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</si>
  <si>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</si>
  <si>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</si>
  <si>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</si>
  <si>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</si>
  <si>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</si>
  <si>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</si>
  <si>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</si>
  <si>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</si>
  <si>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</si>
  <si>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</si>
  <si>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</si>
  <si>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</si>
  <si>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</si>
  <si>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</si>
  <si>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</si>
  <si>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</si>
  <si>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</si>
  <si>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</si>
  <si>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</si>
  <si>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</si>
  <si>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</si>
  <si>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</si>
  <si>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</si>
  <si>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</si>
  <si>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</si>
  <si>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</si>
  <si>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</si>
  <si>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</si>
  <si>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</si>
  <si>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</si>
  <si>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</si>
  <si>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</si>
  <si>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</si>
  <si>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</si>
  <si>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</si>
  <si>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</si>
  <si>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</si>
  <si>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</si>
  <si>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</si>
  <si>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</si>
  <si>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</si>
  <si>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</si>
  <si>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</si>
  <si>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</si>
  <si>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</si>
  <si>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</si>
  <si>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</si>
  <si>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</si>
  <si>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</si>
  <si>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</si>
  <si>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</si>
  <si>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</si>
  <si>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</si>
  <si>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</si>
  <si>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</si>
  <si>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</si>
  <si>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</si>
  <si>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</si>
  <si>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</si>
  <si>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</si>
  <si>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</si>
  <si>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</si>
  <si>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</si>
  <si>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</si>
  <si>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</si>
  <si>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</si>
  <si>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</si>
  <si>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</si>
  <si>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</si>
  <si>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</si>
  <si>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</si>
  <si>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</si>
  <si>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</si>
  <si>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</si>
  <si>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</si>
  <si>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</si>
  <si>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</si>
  <si>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</si>
  <si>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</si>
  <si>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</si>
  <si>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</si>
  <si>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</si>
  <si>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</si>
  <si>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</si>
  <si>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</si>
  <si>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</si>
  <si>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</si>
  <si>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</si>
  <si>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</si>
  <si>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</si>
  <si>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</si>
  <si>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</si>
  <si>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</si>
  <si>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</si>
  <si>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</si>
  <si>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</si>
  <si>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</si>
  <si>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</si>
  <si>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</si>
  <si>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</si>
  <si>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</si>
  <si>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</si>
  <si>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</si>
  <si>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</si>
  <si>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</si>
  <si>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</si>
  <si>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</si>
  <si>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</si>
  <si>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</si>
  <si>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</si>
  <si>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</si>
  <si>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</si>
  <si>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</si>
  <si>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</si>
  <si>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</si>
  <si>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</si>
  <si>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</si>
  <si>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</si>
  <si>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</si>
  <si>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</si>
  <si>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</si>
  <si>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</si>
  <si>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</si>
  <si>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</si>
  <si>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</si>
  <si>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</si>
  <si>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</si>
  <si>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</si>
  <si>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</si>
  <si>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</si>
  <si>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</si>
  <si>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</si>
  <si>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</si>
  <si>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</si>
  <si>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</si>
  <si>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</si>
  <si>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</si>
  <si>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</si>
  <si>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</si>
  <si>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</si>
  <si>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</si>
  <si>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</si>
  <si>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</si>
  <si>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</si>
  <si>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</si>
  <si>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</si>
  <si>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</si>
  <si>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</si>
  <si>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</si>
  <si>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</si>
  <si>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</si>
  <si>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</si>
  <si>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</si>
  <si>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</si>
  <si>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</si>
  <si>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</si>
  <si>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</si>
  <si>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</si>
  <si>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</si>
  <si>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</si>
  <si>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</si>
  <si>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</si>
  <si>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</si>
  <si>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</si>
  <si>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</si>
  <si>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</si>
  <si>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</si>
  <si>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</si>
  <si>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</si>
  <si>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</si>
  <si>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</si>
  <si>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</si>
  <si>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</si>
  <si>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</si>
  <si>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</si>
  <si>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</si>
  <si>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</si>
  <si>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</si>
  <si>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</si>
  <si>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</si>
  <si>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</si>
  <si>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</si>
  <si>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</si>
  <si>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</si>
  <si>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</si>
  <si>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</si>
  <si>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</si>
  <si>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</si>
  <si>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</si>
  <si>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</si>
  <si>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</si>
  <si>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</si>
  <si>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</si>
  <si>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</si>
  <si>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</si>
  <si>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</si>
  <si>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</si>
  <si>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</si>
  <si>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</si>
  <si>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</si>
  <si>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</si>
  <si>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</si>
  <si>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</si>
  <si>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</si>
  <si>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</si>
  <si>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</si>
  <si>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</si>
  <si>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</si>
  <si>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</si>
  <si>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</si>
  <si>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</si>
  <si>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</si>
  <si>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</si>
  <si>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</si>
  <si>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</si>
  <si>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</si>
  <si>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</si>
  <si>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</si>
  <si>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</si>
  <si>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</si>
  <si>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</si>
  <si>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</si>
  <si>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</si>
  <si>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</si>
  <si>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</si>
  <si>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</si>
  <si>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</si>
  <si>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</si>
  <si>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</si>
  <si>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</si>
  <si>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</si>
  <si>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</si>
  <si>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</si>
  <si>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</si>
  <si>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</si>
  <si>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</si>
  <si>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</si>
  <si>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</si>
  <si>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</si>
  <si>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</si>
  <si>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</si>
  <si>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</si>
  <si>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</si>
  <si>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</si>
  <si>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</si>
  <si>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</si>
  <si>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</si>
  <si>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</si>
  <si>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</si>
  <si>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</si>
  <si>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</si>
  <si>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</si>
  <si>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</si>
  <si>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</si>
  <si>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</si>
  <si>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</si>
  <si>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</si>
  <si>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</si>
  <si>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</si>
  <si>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</si>
  <si>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</si>
  <si>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</si>
  <si>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</si>
  <si>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</si>
  <si>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</si>
  <si>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</si>
  <si>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</si>
  <si>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</si>
  <si>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</si>
  <si>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</si>
  <si>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</si>
  <si>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</si>
  <si>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</si>
  <si>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</si>
  <si>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</si>
  <si>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</si>
  <si>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</si>
  <si>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</si>
  <si>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</si>
  <si>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</si>
  <si>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</si>
  <si>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</si>
  <si>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</si>
  <si>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</si>
  <si>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</si>
  <si>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</si>
  <si>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</si>
  <si>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</si>
  <si>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</si>
  <si>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</si>
  <si>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</si>
  <si>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</si>
  <si>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</si>
  <si>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</si>
  <si>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</si>
  <si>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</si>
  <si>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</si>
  <si>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</si>
  <si>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</si>
  <si>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</si>
  <si>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</si>
  <si>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</si>
  <si>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</si>
  <si>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</si>
  <si>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</si>
  <si>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</si>
  <si>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</si>
  <si>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</si>
  <si>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</si>
  <si>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</si>
  <si>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</si>
  <si>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</si>
  <si>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</si>
  <si>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</si>
  <si>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</si>
  <si>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</si>
  <si>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</si>
  <si>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</si>
  <si>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</si>
  <si>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</si>
  <si>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</si>
  <si>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</si>
  <si>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</si>
  <si>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</si>
  <si>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</si>
  <si>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</si>
  <si>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</si>
  <si>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</si>
  <si>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</si>
  <si>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</si>
  <si>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</si>
  <si>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</si>
  <si>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</si>
  <si>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</si>
  <si>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</si>
  <si>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</si>
  <si>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</si>
  <si>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</si>
  <si>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</si>
  <si>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</si>
  <si>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</si>
  <si>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</si>
  <si>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</si>
  <si>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</si>
  <si>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</si>
  <si>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</si>
  <si>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</si>
  <si>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</si>
  <si>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</si>
  <si>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</si>
  <si>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</si>
  <si>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</si>
  <si>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</si>
  <si>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</si>
  <si>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</si>
  <si>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</si>
  <si>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</si>
  <si>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</si>
  <si>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</si>
  <si>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</si>
  <si>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</si>
  <si>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</si>
  <si>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</si>
  <si>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</si>
  <si>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</si>
  <si>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</si>
  <si>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</si>
  <si>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</si>
  <si>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</si>
  <si>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</si>
  <si>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</si>
  <si>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</si>
  <si>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</si>
  <si>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</si>
  <si>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</si>
  <si>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</si>
  <si>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</si>
  <si>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</si>
  <si>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</si>
  <si>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</si>
  <si>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</si>
  <si>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</si>
  <si>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</si>
  <si>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</si>
  <si>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</si>
  <si>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</si>
  <si>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</si>
  <si>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</si>
  <si>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</si>
  <si>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</si>
  <si>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</si>
  <si>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</si>
  <si>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</si>
  <si>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</si>
  <si>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</si>
  <si>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</si>
  <si>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</si>
  <si>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</si>
  <si>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</si>
  <si>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</si>
  <si>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</si>
  <si>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</si>
  <si>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</si>
  <si>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</si>
  <si>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</si>
  <si>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</si>
  <si>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</si>
  <si>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</si>
  <si>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</si>
  <si>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</si>
  <si>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</si>
  <si>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</si>
  <si>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</si>
  <si>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</si>
  <si>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</si>
  <si>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</si>
  <si>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</si>
  <si>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</si>
  <si>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</si>
  <si>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</si>
  <si>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</si>
  <si>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</si>
  <si>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</si>
  <si>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</si>
  <si>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</si>
  <si>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</si>
  <si>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</si>
  <si>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</si>
  <si>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</si>
  <si>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</si>
  <si>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</si>
  <si>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</si>
  <si>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</si>
  <si>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</si>
  <si>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</si>
  <si>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</si>
  <si>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</si>
  <si>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</si>
  <si>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</si>
  <si>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</si>
  <si>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</si>
  <si>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</si>
  <si>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</si>
  <si>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</si>
  <si>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</si>
  <si>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</si>
  <si>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</si>
  <si>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</si>
  <si>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</si>
  <si>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</si>
  <si>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</si>
  <si>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</si>
  <si>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</si>
  <si>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</si>
  <si>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</si>
  <si>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</si>
  <si>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</si>
  <si>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</si>
  <si>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</si>
  <si>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</si>
  <si>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</si>
  <si>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</si>
  <si>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</si>
  <si>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</si>
  <si>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</si>
  <si>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</si>
  <si>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</si>
  <si>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</si>
  <si>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</si>
  <si>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</si>
  <si>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</si>
  <si>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</si>
  <si>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</si>
  <si>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</si>
  <si>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</si>
  <si>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</si>
  <si>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</si>
  <si>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</si>
  <si>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</si>
  <si>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</si>
  <si>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</si>
  <si>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</si>
  <si>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</si>
  <si>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</si>
  <si>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</si>
  <si>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</si>
  <si>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</si>
  <si>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</si>
  <si>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</si>
  <si>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</si>
  <si>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</si>
  <si>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</si>
  <si>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</si>
  <si>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</si>
  <si>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</si>
  <si>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</si>
  <si>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</si>
  <si>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</si>
  <si>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</si>
  <si>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</si>
  <si>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</si>
  <si>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</si>
  <si>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</si>
  <si>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</si>
  <si>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</si>
  <si>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</si>
  <si>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</si>
  <si>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</si>
  <si>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</si>
  <si>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</si>
  <si>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</si>
  <si>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</si>
  <si>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</si>
  <si>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</si>
  <si>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</si>
  <si>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</si>
  <si>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</si>
  <si>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</si>
  <si>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</si>
  <si>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</si>
  <si>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</si>
  <si>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</si>
  <si>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</si>
  <si>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</si>
  <si>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</si>
  <si>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</si>
  <si>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</si>
  <si>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</si>
  <si>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</si>
  <si>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</si>
  <si>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</si>
  <si>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</si>
  <si>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</si>
  <si>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</si>
  <si>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</si>
  <si>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</si>
  <si>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</si>
  <si>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</si>
  <si>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</si>
  <si>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</si>
  <si>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</si>
  <si>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</si>
  <si>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</si>
  <si>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</si>
  <si>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</si>
  <si>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</si>
  <si>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</si>
  <si>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</si>
  <si>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</si>
  <si>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</si>
  <si>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</si>
  <si>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</si>
  <si>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</si>
  <si>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</si>
  <si>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</si>
  <si>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</si>
  <si>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</si>
  <si>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</si>
  <si>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</si>
  <si>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</si>
  <si>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</si>
  <si>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</si>
  <si>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</si>
  <si>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</si>
  <si>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</si>
  <si>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</si>
  <si>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</si>
  <si>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</si>
  <si>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</si>
  <si>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</si>
  <si>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</si>
  <si>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</si>
  <si>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</si>
  <si>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</si>
  <si>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</si>
  <si>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</si>
  <si>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</si>
  <si>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</si>
  <si>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</si>
  <si>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</si>
  <si>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</si>
  <si>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</si>
  <si>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</si>
  <si>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</si>
  <si>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</si>
  <si>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</si>
  <si>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</si>
  <si>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</si>
  <si>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</si>
  <si>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</si>
  <si>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</si>
  <si>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</si>
  <si>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</si>
  <si>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</si>
  <si>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</si>
  <si>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</si>
  <si>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</si>
  <si>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</si>
  <si>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</si>
  <si>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</si>
  <si>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</si>
  <si>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</si>
  <si>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</si>
  <si>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</si>
  <si>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</si>
  <si>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</si>
  <si>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</si>
  <si>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</si>
  <si>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</si>
  <si>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</si>
  <si>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</si>
  <si>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</si>
  <si>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</si>
  <si>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</si>
  <si>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</si>
  <si>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</si>
  <si>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</si>
  <si>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</si>
  <si>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</si>
  <si>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</si>
  <si>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</si>
  <si>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</si>
  <si>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</si>
  <si>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</si>
  <si>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</si>
  <si>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</si>
  <si>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</si>
  <si>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</si>
  <si>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</si>
  <si>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</si>
  <si>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</si>
  <si>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</si>
  <si>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</si>
  <si>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</si>
  <si>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</si>
  <si>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</si>
  <si>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</si>
  <si>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</si>
  <si>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</si>
  <si>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</si>
  <si>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</si>
  <si>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</si>
  <si>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</si>
  <si>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</si>
  <si>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</si>
  <si>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</si>
  <si>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</si>
  <si>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</si>
  <si>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</si>
  <si>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</si>
  <si>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</si>
  <si>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</si>
  <si>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</si>
  <si>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</si>
  <si>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</si>
  <si>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</si>
  <si>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</si>
  <si>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</si>
  <si>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</si>
  <si>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</si>
  <si>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</si>
  <si>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</si>
  <si>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</si>
  <si>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</si>
  <si>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</si>
  <si>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</si>
  <si>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</si>
  <si>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</si>
  <si>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</si>
  <si>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</si>
  <si>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</si>
  <si>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</si>
  <si>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</si>
  <si>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</si>
  <si>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</si>
  <si>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</si>
  <si>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</si>
  <si>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</si>
  <si>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</si>
  <si>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</si>
  <si>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</si>
  <si>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</si>
  <si>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</si>
  <si>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</si>
  <si>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</si>
  <si>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</si>
  <si>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</si>
  <si>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</si>
  <si>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</si>
  <si>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</si>
  <si>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</si>
  <si>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</si>
  <si>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</si>
  <si>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</si>
  <si>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</si>
  <si>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</si>
  <si>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</si>
  <si>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</si>
  <si>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</si>
  <si>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</si>
  <si>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</si>
  <si>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</si>
  <si>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</si>
  <si>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</si>
  <si>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</si>
  <si>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</si>
  <si>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</si>
  <si>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</si>
  <si>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</si>
  <si>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</si>
  <si>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</si>
  <si>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</si>
  <si>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</si>
  <si>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</si>
  <si>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</si>
  <si>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</si>
  <si>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</si>
  <si>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</si>
  <si>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</si>
  <si>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</si>
  <si>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</si>
  <si>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</si>
  <si>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</si>
  <si>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</si>
  <si>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</si>
  <si>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</si>
  <si>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</si>
  <si>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</si>
  <si>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</si>
  <si>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</si>
  <si>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</si>
  <si>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</si>
  <si>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</si>
  <si>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</si>
  <si>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</si>
  <si>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</si>
  <si>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</si>
  <si>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</si>
  <si>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</si>
  <si>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</si>
  <si>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</si>
  <si>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</si>
  <si>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</si>
  <si>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</si>
  <si>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</si>
  <si>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</si>
  <si>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</si>
  <si>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</si>
  <si>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</si>
  <si>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</si>
  <si>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</si>
  <si>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</si>
  <si>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</si>
  <si>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</si>
  <si>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</si>
  <si>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</si>
  <si>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</si>
  <si>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</si>
  <si>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</si>
  <si>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</si>
  <si>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</si>
  <si>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</si>
  <si>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</si>
  <si>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</si>
  <si>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</si>
  <si>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</si>
  <si>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</si>
  <si>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</si>
  <si>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</si>
  <si>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</si>
  <si>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</si>
  <si>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</si>
  <si>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</si>
  <si>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</si>
  <si>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</si>
  <si>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</si>
  <si>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</si>
  <si>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</si>
  <si>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</si>
  <si>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</si>
  <si>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</si>
  <si>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</si>
  <si>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</si>
  <si>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</si>
  <si>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</si>
  <si>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</si>
  <si>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</si>
  <si>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</si>
  <si>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</si>
  <si>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</si>
  <si>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</si>
  <si>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</si>
  <si>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</si>
  <si>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</si>
  <si>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</si>
  <si>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</si>
  <si>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</si>
  <si>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</si>
  <si>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</si>
  <si>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</si>
  <si>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</si>
  <si>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</si>
  <si>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</si>
  <si>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</si>
  <si>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</si>
  <si>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</si>
  <si>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</si>
  <si>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</si>
  <si>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</si>
  <si>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</si>
  <si>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</si>
  <si>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</si>
  <si>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</si>
  <si>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</si>
  <si>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</si>
  <si>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</si>
  <si>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</si>
  <si>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</si>
  <si>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</si>
  <si>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</si>
  <si>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</si>
  <si>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</si>
  <si>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</si>
  <si>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</si>
  <si>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</si>
  <si>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</si>
  <si>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</si>
  <si>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</si>
  <si>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</si>
  <si>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</si>
  <si>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</si>
  <si>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</si>
  <si>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</si>
  <si>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</si>
  <si>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</si>
  <si>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</si>
  <si>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</si>
  <si>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</si>
  <si>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</si>
  <si>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</si>
  <si>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</si>
  <si>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</si>
  <si>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</si>
  <si>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</si>
  <si>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</si>
  <si>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</si>
  <si>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</si>
  <si>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</si>
  <si>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</si>
  <si>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</si>
  <si>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</si>
  <si>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</si>
  <si>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</si>
  <si>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</si>
  <si>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</si>
  <si>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</si>
  <si>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</si>
  <si>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</si>
  <si>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</si>
  <si>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</si>
  <si>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</si>
  <si>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</si>
  <si>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</si>
  <si>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</si>
  <si>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</si>
  <si>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</si>
  <si>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</si>
  <si>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</si>
  <si>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</si>
  <si>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</si>
  <si>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</si>
  <si>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</si>
  <si>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</si>
  <si>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</si>
  <si>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</si>
  <si>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</si>
  <si>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</si>
  <si>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</si>
  <si>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</si>
  <si>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</si>
  <si>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</si>
  <si>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</si>
  <si>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</si>
  <si>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</si>
  <si>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</si>
  <si>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</si>
  <si>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</si>
  <si>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</si>
  <si>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</si>
  <si>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</si>
  <si>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</si>
  <si>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</si>
  <si>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</si>
  <si>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</si>
  <si>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</si>
  <si>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</si>
  <si>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</si>
  <si>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</si>
  <si>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</si>
  <si>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</si>
  <si>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</si>
  <si>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</si>
  <si>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</si>
  <si>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</si>
  <si>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</si>
  <si>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</si>
  <si>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</si>
  <si>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</si>
  <si>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</si>
  <si>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</si>
  <si>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</si>
  <si>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</si>
  <si>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</si>
  <si>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</si>
  <si>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</si>
  <si>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</si>
  <si>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</si>
  <si>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</si>
  <si>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</si>
  <si>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</si>
  <si>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</si>
  <si>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</si>
  <si>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</si>
  <si>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</si>
  <si>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</si>
  <si>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</si>
  <si>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</si>
  <si>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</si>
  <si>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</si>
  <si>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</si>
  <si>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</si>
  <si>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</si>
  <si>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</si>
  <si>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</si>
  <si>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</si>
  <si>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</si>
  <si>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</si>
  <si>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</si>
  <si>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</si>
  <si>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</si>
  <si>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</si>
  <si>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</si>
  <si>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</si>
  <si>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</si>
  <si>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</si>
  <si>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</si>
  <si>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</si>
  <si>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</si>
  <si>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</si>
  <si>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</si>
  <si>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</si>
  <si>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</si>
  <si>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</si>
  <si>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</si>
  <si>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</si>
  <si>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</si>
  <si>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</si>
  <si>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</si>
  <si>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</si>
  <si>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</si>
  <si>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</si>
  <si>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</si>
  <si>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</si>
  <si>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</si>
  <si>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</si>
  <si>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</si>
  <si>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</si>
  <si>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</si>
  <si>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</si>
  <si>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</si>
  <si>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</si>
  <si>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</si>
  <si>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</si>
  <si>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</si>
  <si>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</si>
  <si>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</si>
  <si>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</si>
  <si>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</si>
  <si>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</si>
  <si>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</si>
  <si>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</si>
  <si>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</si>
  <si>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</si>
  <si>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</si>
  <si>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</si>
  <si>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</si>
  <si>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</si>
  <si>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</si>
  <si>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</si>
  <si>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</si>
  <si>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</si>
  <si>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</si>
  <si>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</si>
  <si>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</si>
  <si>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</si>
  <si>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</si>
  <si>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</si>
  <si>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</si>
  <si>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</si>
  <si>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</si>
  <si>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</si>
  <si>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</si>
  <si>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</si>
  <si>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</si>
  <si>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</si>
  <si>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</si>
  <si>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</si>
  <si>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</si>
  <si>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</si>
  <si>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</si>
  <si>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</si>
  <si>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</si>
  <si>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</si>
  <si>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</si>
  <si>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</si>
  <si>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</si>
  <si>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</si>
  <si>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</si>
  <si>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</si>
  <si>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</si>
  <si>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</si>
  <si>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</si>
  <si>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</si>
  <si>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</si>
  <si>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</si>
  <si>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</si>
  <si>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</si>
  <si>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</si>
  <si>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</si>
  <si>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</si>
  <si>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</si>
  <si>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</si>
  <si>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</si>
  <si>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</si>
  <si>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</si>
  <si>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</si>
  <si>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</si>
  <si>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</si>
  <si>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</si>
  <si>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</si>
  <si>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</si>
  <si>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</si>
  <si>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</si>
  <si>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</si>
  <si>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</si>
  <si>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</si>
  <si>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</si>
  <si>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</si>
  <si>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</si>
  <si>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</si>
  <si>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</si>
  <si>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</si>
  <si>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</si>
  <si>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</si>
  <si>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</si>
  <si>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</si>
  <si>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</si>
  <si>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</si>
  <si>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</si>
  <si>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</si>
  <si>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</si>
  <si>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</si>
  <si>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</si>
  <si>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</si>
  <si>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</si>
  <si>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</si>
  <si>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</si>
  <si>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</si>
  <si>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</si>
  <si>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</si>
  <si>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</si>
  <si>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</si>
  <si>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</si>
  <si>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</si>
  <si>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</si>
  <si>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</si>
  <si>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</si>
  <si>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</si>
  <si>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</si>
  <si>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</si>
  <si>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</si>
  <si>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</si>
  <si>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</si>
  <si>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</si>
  <si>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</si>
  <si>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</si>
  <si>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</si>
  <si>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</si>
  <si>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</si>
  <si>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</si>
  <si>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</si>
  <si>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</si>
  <si>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</si>
  <si>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</si>
  <si>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</si>
  <si>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</si>
  <si>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</si>
  <si>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</si>
  <si>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</si>
  <si>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</si>
  <si>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</si>
  <si>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</si>
  <si>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</si>
  <si>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</si>
  <si>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</si>
  <si>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</si>
  <si>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</si>
  <si>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</si>
  <si>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</si>
  <si>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</si>
  <si>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</si>
  <si>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</si>
  <si>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</si>
  <si>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</si>
  <si>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</si>
  <si>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</si>
  <si>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</si>
  <si>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</si>
  <si>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</si>
  <si>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</si>
  <si>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</si>
  <si>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</si>
  <si>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</si>
  <si>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</si>
  <si>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</si>
  <si>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</si>
  <si>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</si>
  <si>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</si>
  <si>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</si>
  <si>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</si>
  <si>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</si>
  <si>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</si>
  <si>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</si>
  <si>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</si>
  <si>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</si>
  <si>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</si>
  <si>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</si>
  <si>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</si>
  <si>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</si>
  <si>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</si>
  <si>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</si>
  <si>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</si>
  <si>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</si>
  <si>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</si>
  <si>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</si>
  <si>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</si>
  <si>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</si>
  <si>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</si>
  <si>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</si>
  <si>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</si>
  <si>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</si>
  <si>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</si>
  <si>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</si>
  <si>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</si>
  <si>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</si>
  <si>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</si>
  <si>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</si>
  <si>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</si>
  <si>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</si>
  <si>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</si>
  <si>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</si>
  <si>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</si>
  <si>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</si>
  <si>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</si>
  <si>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</si>
  <si>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</si>
  <si>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</si>
  <si>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</si>
  <si>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</si>
  <si>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</si>
  <si>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</si>
  <si>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</si>
  <si>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</si>
  <si>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</si>
  <si>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</si>
  <si>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</si>
  <si>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</si>
  <si>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</si>
  <si>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</si>
  <si>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</si>
  <si>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</si>
  <si>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</si>
  <si>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</si>
  <si>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</si>
  <si>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</si>
  <si>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</si>
  <si>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</si>
  <si>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</si>
  <si>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</si>
  <si>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</si>
  <si>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</si>
  <si>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</si>
  <si>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</si>
  <si>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</si>
  <si>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</si>
  <si>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</si>
  <si>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</si>
  <si>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</si>
  <si>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</si>
  <si>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</si>
  <si>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</si>
  <si>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</si>
  <si>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</si>
  <si>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</si>
  <si>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</si>
  <si>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</si>
  <si>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</si>
  <si>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</si>
  <si>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</si>
  <si>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</si>
  <si>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</si>
  <si>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</si>
  <si>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</si>
  <si>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</si>
  <si>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</si>
  <si>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</si>
  <si>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</si>
  <si>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</si>
  <si>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</si>
  <si>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</si>
  <si>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</si>
  <si>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</si>
  <si>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</si>
  <si>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</si>
  <si>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</si>
  <si>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</si>
  <si>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</si>
  <si>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</si>
  <si>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</si>
  <si>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</si>
  <si>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</si>
  <si>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</si>
  <si>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</si>
  <si>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</si>
  <si>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</si>
  <si>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</si>
  <si>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</si>
  <si>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</si>
  <si>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</si>
  <si>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</si>
  <si>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</si>
  <si>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</si>
  <si>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</si>
  <si>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</si>
  <si>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</si>
  <si>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</si>
  <si>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</si>
  <si>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</si>
  <si>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</si>
  <si>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</si>
  <si>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</si>
  <si>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</si>
  <si>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</si>
  <si>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</si>
  <si>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</si>
  <si>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</si>
  <si>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</si>
  <si>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</si>
  <si>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</si>
  <si>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</si>
  <si>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</si>
  <si>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</si>
  <si>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</si>
  <si>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</si>
  <si>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</si>
  <si>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</si>
  <si>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</si>
  <si>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</si>
  <si>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</si>
  <si>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</si>
  <si>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</si>
  <si>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</si>
  <si>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</si>
  <si>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</si>
  <si>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</si>
  <si>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</si>
  <si>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</si>
  <si>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</si>
  <si>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</si>
  <si>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</si>
  <si>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</si>
  <si>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</si>
  <si>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</si>
  <si>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</si>
  <si>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</si>
  <si>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</si>
  <si>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</si>
  <si>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</si>
  <si>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</si>
  <si>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</si>
  <si>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</si>
  <si>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</si>
  <si>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</si>
  <si>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</si>
  <si>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</si>
  <si>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</si>
  <si>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</si>
  <si>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</si>
  <si>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</si>
  <si>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</si>
  <si>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</si>
  <si>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</si>
  <si>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</si>
  <si>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</si>
  <si>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</si>
  <si>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</si>
  <si>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</si>
  <si>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</si>
  <si>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</si>
  <si>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</si>
  <si>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</si>
  <si>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</si>
  <si>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</si>
  <si>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</si>
  <si>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</si>
  <si>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</si>
  <si>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</si>
  <si>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</si>
  <si>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</si>
  <si>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</si>
  <si>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</si>
  <si>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</si>
  <si>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</si>
  <si>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</si>
  <si>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</si>
  <si>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</si>
  <si>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</si>
  <si>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</si>
  <si>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</si>
  <si>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</si>
  <si>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</si>
  <si>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</si>
  <si>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</si>
  <si>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</si>
  <si>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</si>
  <si>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</si>
  <si>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</si>
  <si>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</si>
  <si>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</si>
  <si>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</si>
  <si>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</si>
  <si>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</si>
  <si>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</si>
  <si>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</si>
  <si>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</si>
  <si>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</si>
  <si>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</si>
  <si>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</si>
  <si>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</si>
  <si>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</si>
  <si>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</si>
  <si>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</si>
  <si>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</si>
  <si>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</si>
  <si>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</si>
  <si>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</si>
  <si>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</si>
  <si>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</si>
  <si>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</si>
  <si>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</si>
  <si>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</si>
  <si>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</si>
  <si>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</si>
  <si>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</si>
  <si>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</si>
  <si>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</si>
  <si>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</si>
  <si>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</si>
  <si>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</si>
  <si>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</si>
  <si>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</si>
  <si>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</si>
  <si>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</si>
  <si>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</si>
  <si>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</si>
  <si>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</si>
  <si>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</si>
  <si>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</si>
  <si>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</si>
  <si>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</si>
  <si>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</si>
  <si>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</si>
  <si>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</si>
  <si>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</si>
  <si>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</si>
  <si>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</si>
  <si>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</si>
  <si>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</si>
  <si>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</si>
  <si>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</si>
  <si>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</si>
  <si>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</si>
  <si>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</si>
  <si>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</si>
  <si>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</si>
  <si>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</si>
  <si>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</si>
  <si>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</si>
  <si>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</si>
  <si>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</si>
  <si>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</si>
  <si>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</si>
  <si>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</si>
  <si>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</si>
  <si>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</si>
  <si>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</si>
  <si>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</si>
  <si>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</si>
  <si>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</si>
  <si>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</si>
  <si>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</si>
  <si>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</si>
  <si>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</si>
  <si>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</si>
  <si>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</si>
  <si>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</si>
  <si>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</si>
  <si>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</si>
  <si>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</si>
  <si>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</si>
  <si>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</si>
  <si>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</si>
  <si>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</si>
  <si>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</si>
  <si>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</si>
  <si>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</si>
  <si>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</si>
  <si>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</si>
  <si>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</si>
  <si>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</si>
  <si>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</si>
  <si>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</si>
  <si>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</si>
  <si>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</si>
  <si>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</si>
  <si>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</si>
  <si>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</si>
  <si>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</si>
  <si>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</si>
  <si>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</si>
  <si>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</si>
  <si>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</si>
  <si>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</si>
  <si>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</si>
  <si>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</si>
  <si>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</si>
  <si>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</si>
  <si>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</si>
  <si>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</si>
  <si>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</si>
  <si>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</si>
  <si>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</si>
  <si>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</si>
  <si>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</si>
  <si>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</si>
  <si>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</si>
  <si>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</si>
  <si>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</si>
  <si>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</si>
  <si>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</si>
  <si>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</si>
  <si>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</si>
  <si>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</si>
  <si>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</si>
  <si>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</si>
  <si>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</si>
  <si>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</si>
  <si>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</si>
  <si>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</si>
  <si>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</si>
  <si>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</si>
  <si>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</si>
  <si>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</si>
  <si>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</si>
  <si>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</si>
  <si>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</si>
  <si>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</si>
  <si>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</si>
  <si>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</si>
  <si>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</si>
  <si>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</si>
  <si>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</si>
  <si>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</si>
  <si>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</si>
  <si>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</si>
  <si>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</si>
  <si>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</si>
  <si>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</si>
  <si>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</si>
  <si>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</si>
  <si>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</si>
  <si>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</si>
  <si>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</si>
  <si>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</si>
  <si>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</si>
  <si>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</si>
  <si>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</si>
  <si>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</si>
  <si>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</si>
  <si>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</si>
  <si>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</si>
  <si>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</si>
  <si>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</si>
  <si>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</si>
  <si>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</si>
  <si>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</si>
  <si>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</si>
  <si>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</si>
  <si>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</si>
  <si>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</si>
  <si>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</si>
  <si>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</si>
  <si>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</si>
  <si>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</si>
  <si>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</si>
  <si>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</si>
  <si>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</si>
  <si>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</si>
  <si>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</si>
  <si>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</si>
  <si>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</si>
  <si>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</si>
  <si>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</si>
  <si>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</si>
  <si>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</si>
  <si>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</si>
  <si>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</si>
  <si>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</si>
  <si>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</si>
  <si>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</si>
  <si>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</si>
  <si>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</si>
  <si>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</si>
  <si>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</si>
  <si>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</si>
  <si>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</si>
  <si>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</si>
  <si>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</si>
  <si>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</si>
  <si>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</si>
  <si>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</si>
  <si>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</si>
  <si>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</si>
  <si>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</si>
  <si>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</si>
  <si>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</si>
  <si>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</si>
  <si>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</si>
  <si>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</si>
  <si>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</si>
  <si>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</si>
  <si>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</si>
  <si>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</si>
  <si>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</si>
  <si>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</si>
  <si>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</si>
  <si>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</si>
  <si>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</si>
  <si>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</si>
  <si>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</si>
  <si>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</si>
  <si>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</si>
  <si>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</si>
  <si>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</si>
  <si>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</si>
  <si>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</si>
  <si>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</si>
  <si>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</si>
  <si>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</si>
  <si>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</si>
  <si>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</si>
  <si>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</si>
  <si>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</si>
  <si>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</si>
  <si>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</si>
  <si>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</si>
  <si>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</si>
  <si>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</si>
  <si>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</si>
  <si>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</si>
  <si>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</si>
  <si>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</si>
  <si>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</si>
  <si>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</si>
  <si>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</si>
  <si>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</si>
  <si>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</si>
  <si>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</si>
  <si>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</si>
  <si>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</si>
  <si>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</si>
  <si>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</si>
  <si>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</si>
  <si>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</si>
  <si>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</si>
  <si>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</si>
  <si>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</si>
  <si>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</si>
  <si>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</si>
  <si>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</si>
  <si>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</si>
  <si>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</si>
  <si>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</si>
  <si>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</si>
  <si>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</si>
  <si>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</si>
  <si>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</si>
  <si>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</si>
  <si>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</si>
  <si>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</si>
  <si>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</si>
  <si>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</si>
  <si>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</si>
  <si>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</si>
  <si>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</si>
  <si>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</si>
  <si>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</si>
  <si>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</si>
  <si>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</si>
  <si>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</si>
  <si>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</si>
  <si>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</si>
  <si>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</si>
  <si>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</si>
  <si>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</si>
  <si>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</si>
  <si>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</si>
  <si>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</si>
  <si>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</si>
  <si>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</si>
  <si>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</si>
  <si>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</si>
  <si>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</si>
  <si>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</si>
  <si>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</si>
  <si>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</si>
  <si>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</si>
  <si>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</si>
  <si>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</si>
  <si>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</si>
  <si>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</si>
  <si>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</si>
  <si>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</si>
  <si>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</si>
  <si>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</si>
  <si>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</si>
  <si>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</si>
  <si>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</si>
  <si>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</si>
  <si>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</si>
  <si>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</si>
  <si>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</si>
  <si>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</si>
  <si>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</si>
  <si>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</si>
  <si>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</si>
  <si>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</si>
  <si>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</si>
  <si>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</si>
  <si>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</si>
  <si>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</si>
  <si>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</si>
  <si>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</si>
  <si>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</si>
  <si>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</si>
  <si>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</si>
  <si>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</si>
  <si>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</si>
  <si>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</si>
  <si>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</si>
  <si>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</si>
  <si>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</si>
  <si>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</si>
  <si>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</si>
  <si>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</si>
  <si>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</si>
  <si>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</si>
  <si>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</si>
  <si>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</si>
  <si>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</si>
  <si>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</si>
  <si>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</si>
  <si>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</si>
  <si>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</si>
  <si>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</si>
  <si>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</si>
  <si>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</si>
  <si>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</si>
  <si>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</si>
  <si>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</si>
  <si>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</si>
  <si>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</si>
  <si>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</si>
  <si>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</si>
  <si>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</si>
  <si>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</si>
  <si>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</si>
  <si>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</si>
  <si>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</si>
  <si>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</si>
  <si>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</si>
  <si>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</si>
  <si>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</si>
  <si>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</si>
  <si>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</si>
  <si>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</si>
  <si>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</si>
  <si>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</si>
  <si>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</si>
  <si>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</si>
  <si>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</si>
  <si>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</si>
  <si>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</si>
  <si>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</si>
  <si>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</si>
  <si>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</si>
  <si>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</si>
  <si>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</si>
  <si>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</si>
  <si>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</si>
  <si>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</si>
  <si>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</si>
  <si>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</si>
  <si>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</si>
  <si>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</si>
  <si>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</si>
  <si>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</si>
  <si>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</si>
  <si>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</si>
  <si>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</si>
  <si>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</si>
  <si>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</si>
  <si>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</si>
  <si>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</si>
  <si>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</si>
  <si>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</si>
  <si>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</si>
  <si>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</si>
  <si>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</si>
  <si>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</si>
  <si>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</si>
  <si>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</si>
  <si>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</si>
  <si>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</si>
  <si>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</si>
  <si>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</si>
  <si>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</si>
  <si>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</si>
  <si>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</si>
  <si>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</si>
  <si>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</si>
  <si>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</si>
  <si>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</si>
  <si>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</si>
  <si>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</si>
  <si>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</si>
  <si>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</si>
  <si>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</si>
  <si>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</si>
  <si>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</si>
  <si>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</si>
  <si>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</si>
  <si>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</si>
  <si>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</si>
  <si>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</si>
  <si>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</si>
  <si>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</si>
  <si>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</si>
  <si>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</si>
  <si>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</si>
  <si>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</si>
  <si>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</si>
  <si>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</si>
  <si>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</si>
  <si>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</si>
  <si>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</si>
  <si>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</si>
  <si>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</si>
  <si>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</si>
  <si>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</si>
  <si>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</si>
  <si>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</si>
  <si>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</si>
  <si>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</si>
  <si>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</si>
  <si>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</si>
  <si>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</si>
  <si>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</si>
  <si>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</si>
  <si>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</si>
  <si>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</si>
  <si>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</si>
  <si>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</si>
  <si>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</si>
  <si>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</si>
  <si>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</si>
  <si>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</si>
  <si>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</si>
  <si>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</si>
  <si>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</si>
  <si>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</si>
  <si>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</si>
  <si>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</si>
  <si>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</si>
  <si>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</si>
  <si>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</si>
  <si>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</si>
  <si>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</si>
  <si>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</si>
  <si>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</si>
  <si>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</si>
  <si>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</si>
  <si>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</si>
  <si>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</si>
  <si>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</si>
  <si>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</si>
  <si>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</si>
  <si>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</si>
  <si>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</si>
  <si>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</si>
  <si>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</si>
  <si>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</si>
  <si>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</si>
  <si>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</si>
  <si>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</si>
  <si>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</si>
  <si>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</si>
  <si>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</si>
  <si>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</si>
  <si>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</si>
  <si>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</si>
  <si>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</si>
  <si>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</si>
  <si>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</si>
  <si>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</si>
  <si>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</si>
  <si>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</si>
  <si>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</si>
  <si>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</si>
  <si>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</si>
  <si>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</si>
  <si>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</si>
  <si>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</si>
  <si>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</si>
  <si>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</si>
  <si>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</si>
  <si>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</si>
  <si>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</si>
  <si>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</si>
  <si>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</si>
  <si>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</si>
  <si>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</si>
  <si>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</si>
  <si>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</si>
  <si>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</si>
  <si>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</si>
  <si>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</si>
  <si>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</si>
  <si>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</si>
  <si>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</si>
  <si>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</si>
  <si>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</si>
  <si>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</si>
  <si>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</si>
  <si>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</si>
  <si>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</si>
  <si>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</si>
  <si>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</si>
  <si>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</si>
  <si>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</si>
  <si>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</si>
  <si>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</si>
  <si>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</si>
  <si>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</si>
  <si>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</si>
  <si>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</si>
  <si>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</si>
  <si>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</si>
  <si>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</si>
  <si>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</si>
  <si>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</si>
  <si>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</si>
  <si>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</si>
  <si>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</si>
  <si>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</si>
  <si>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</si>
  <si>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</si>
  <si>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</si>
  <si>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</si>
  <si>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</si>
  <si>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</si>
  <si>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</si>
  <si>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</si>
  <si>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</si>
  <si>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</si>
  <si>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</si>
  <si>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</si>
  <si>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</si>
  <si>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</si>
  <si>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</si>
  <si>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</si>
  <si>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</si>
  <si>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</si>
  <si>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</si>
  <si>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</si>
  <si>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</si>
  <si>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</si>
  <si>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</si>
  <si>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</si>
  <si>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</si>
  <si>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</si>
  <si>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</si>
  <si>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</si>
  <si>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</si>
  <si>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</si>
  <si>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</si>
  <si>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</si>
  <si>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</si>
  <si>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</si>
  <si>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</si>
  <si>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</si>
  <si>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</si>
  <si>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</si>
  <si>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</si>
  <si>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</si>
  <si>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</si>
  <si>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</si>
  <si>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</si>
  <si>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</si>
  <si>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</si>
  <si>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</si>
  <si>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</si>
  <si>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</si>
  <si>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</si>
  <si>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</si>
  <si>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</si>
  <si>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</si>
  <si>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</si>
  <si>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</si>
  <si>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</si>
  <si>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</si>
  <si>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</si>
  <si>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</si>
  <si>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</si>
  <si>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</si>
  <si>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</si>
  <si>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</si>
  <si>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</si>
  <si>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</si>
  <si>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</si>
  <si>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</si>
  <si>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</si>
  <si>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</si>
  <si>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</si>
  <si>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</si>
  <si>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</si>
  <si>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</si>
  <si>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</si>
  <si>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</si>
  <si>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</si>
  <si>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</si>
  <si>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</si>
  <si>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</si>
  <si>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</si>
  <si>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</si>
  <si>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</si>
  <si>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</si>
  <si>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</si>
  <si>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</si>
  <si>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</si>
  <si>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</si>
  <si>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</si>
  <si>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</si>
  <si>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</si>
  <si>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</si>
  <si>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</si>
  <si>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</si>
  <si>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</si>
  <si>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</si>
  <si>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</si>
  <si>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</si>
  <si>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</si>
  <si>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</si>
  <si>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</si>
  <si>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</si>
  <si>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</si>
  <si>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</si>
  <si>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</si>
  <si>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</si>
  <si>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</si>
  <si>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</si>
  <si>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</si>
  <si>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</si>
  <si>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</si>
  <si>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</si>
  <si>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</si>
  <si>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</si>
  <si>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</si>
  <si>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</si>
  <si>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</si>
  <si>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</si>
  <si>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</si>
  <si>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</si>
  <si>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</si>
  <si>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</si>
  <si>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</si>
  <si>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</si>
  <si>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</si>
  <si>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</si>
  <si>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</si>
  <si>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</si>
  <si>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</si>
  <si>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</si>
  <si>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</si>
  <si>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</si>
  <si>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</si>
  <si>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</si>
  <si>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</si>
  <si>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</si>
  <si>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</si>
  <si>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</si>
  <si>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</si>
  <si>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</si>
  <si>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</si>
  <si>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</si>
  <si>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</si>
  <si>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</si>
  <si>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</si>
  <si>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</si>
  <si>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</si>
  <si>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</si>
  <si>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</si>
  <si>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</si>
  <si>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</si>
  <si>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</si>
  <si>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</si>
  <si>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</si>
  <si>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</si>
  <si>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</si>
  <si>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</si>
  <si>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</si>
  <si>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</si>
  <si>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</si>
  <si>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</si>
  <si>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</si>
  <si>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</si>
  <si>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</si>
  <si>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</si>
  <si>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</si>
  <si>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</si>
  <si>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</si>
  <si>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</si>
  <si>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</si>
  <si>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</si>
  <si>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</si>
  <si>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</si>
  <si>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</si>
  <si>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</si>
  <si>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</si>
  <si>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</si>
  <si>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</si>
  <si>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</si>
  <si>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</si>
  <si>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</si>
  <si>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</si>
  <si>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</si>
  <si>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</si>
  <si>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</si>
  <si>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</si>
  <si>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</si>
  <si>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</si>
  <si>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</si>
  <si>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</si>
  <si>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</si>
  <si>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</si>
  <si>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</si>
  <si>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</si>
  <si>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</si>
  <si>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</si>
  <si>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</si>
  <si>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</si>
  <si>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</si>
  <si>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</si>
  <si>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</si>
  <si>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</si>
  <si>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</si>
  <si>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</si>
  <si>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</si>
  <si>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</si>
  <si>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</si>
  <si>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</si>
  <si>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</si>
  <si>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</si>
  <si>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</si>
  <si>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</si>
  <si>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</si>
  <si>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</si>
  <si>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</si>
  <si>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</si>
  <si>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</si>
  <si>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</si>
  <si>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</si>
  <si>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</si>
  <si>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</si>
  <si>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</si>
  <si>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</si>
  <si>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</si>
  <si>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</si>
  <si>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</si>
  <si>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</si>
  <si>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</si>
  <si>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</si>
  <si>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</si>
  <si>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</si>
  <si>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</si>
  <si>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</si>
  <si>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</si>
  <si>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</si>
  <si>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</si>
  <si>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</si>
  <si>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</si>
  <si>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</si>
  <si>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</si>
  <si>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</si>
  <si>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</si>
  <si>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</si>
  <si>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</si>
  <si>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</si>
  <si>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</si>
  <si>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</si>
  <si>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</si>
  <si>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</si>
  <si>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</si>
  <si>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</si>
  <si>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</si>
  <si>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</si>
  <si>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</si>
  <si>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</si>
  <si>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</si>
  <si>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</si>
  <si>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</si>
  <si>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</si>
  <si>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</si>
  <si>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</si>
  <si>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</si>
  <si>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</si>
  <si>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</si>
  <si>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</si>
  <si>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</si>
  <si>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</si>
  <si>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</si>
  <si>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</si>
  <si>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</si>
  <si>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</si>
  <si>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</si>
  <si>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</si>
  <si>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</si>
  <si>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</si>
  <si>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</si>
  <si>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</si>
  <si>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</si>
  <si>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</si>
  <si>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</si>
  <si>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</si>
  <si>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</si>
  <si>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</si>
  <si>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</si>
  <si>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</si>
  <si>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</si>
  <si>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</si>
  <si>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</si>
  <si>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</si>
  <si>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</si>
  <si>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</si>
  <si>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</si>
  <si>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</si>
  <si>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</si>
  <si>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</si>
  <si>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</si>
  <si>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</si>
  <si>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</si>
  <si>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</si>
  <si>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</si>
  <si>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</si>
  <si>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</si>
  <si>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</si>
  <si>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</si>
  <si>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</si>
  <si>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</si>
  <si>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</si>
  <si>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</si>
  <si>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</si>
  <si>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</si>
  <si>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</si>
  <si>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</si>
  <si>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</si>
  <si>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</si>
  <si>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</si>
  <si>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</si>
  <si>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</si>
  <si>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</si>
  <si>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</si>
  <si>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</si>
  <si>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</si>
  <si>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</si>
  <si>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</si>
  <si>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</si>
  <si>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</si>
  <si>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</si>
  <si>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</si>
  <si>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</si>
  <si>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</si>
  <si>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</si>
  <si>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</si>
  <si>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</si>
  <si>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</si>
  <si>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</si>
  <si>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</si>
  <si>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</si>
  <si>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</si>
  <si>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</si>
  <si>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</si>
  <si>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</si>
  <si>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</si>
  <si>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</si>
  <si>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</si>
  <si>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</si>
  <si>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</si>
  <si>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</si>
  <si>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</si>
  <si>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</si>
  <si>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</si>
  <si>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</si>
  <si>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</si>
  <si>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</si>
  <si>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</si>
  <si>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</si>
  <si>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</si>
  <si>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</si>
  <si>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</si>
  <si>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</si>
  <si>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</si>
  <si>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</si>
  <si>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</si>
  <si>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</si>
  <si>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</si>
  <si>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</si>
  <si>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</si>
  <si>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</si>
  <si>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</si>
  <si>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</si>
  <si>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</si>
  <si>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</si>
  <si>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</si>
  <si>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</si>
  <si>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</si>
  <si>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</si>
  <si>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</si>
  <si>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</si>
  <si>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</si>
  <si>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</si>
  <si>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</si>
  <si>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</si>
  <si>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</si>
  <si>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</si>
  <si>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</si>
  <si>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</si>
  <si>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</si>
  <si>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</si>
  <si>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</si>
  <si>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</si>
  <si>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</si>
  <si>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</si>
  <si>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</si>
  <si>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</si>
  <si>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</si>
  <si>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</si>
  <si>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</si>
  <si>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</si>
  <si>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</si>
  <si>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</si>
  <si>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</si>
  <si>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</si>
  <si>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</si>
  <si>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</si>
  <si>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</si>
  <si>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</si>
  <si>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</si>
  <si>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</si>
  <si>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</si>
  <si>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</si>
  <si>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</si>
  <si>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</si>
  <si>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</si>
  <si>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</si>
  <si>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</si>
  <si>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</si>
  <si>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</si>
  <si>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</si>
  <si>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</si>
  <si>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</si>
  <si>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</si>
  <si>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</si>
  <si>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</si>
  <si>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</si>
  <si>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</si>
  <si>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</si>
  <si>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</si>
  <si>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</si>
  <si>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</si>
  <si>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</si>
  <si>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</si>
  <si>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</si>
  <si>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</si>
  <si>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</si>
  <si>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</si>
  <si>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</si>
  <si>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</si>
  <si>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</si>
  <si>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</si>
  <si>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</si>
  <si>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</si>
  <si>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</si>
  <si>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</si>
  <si>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</si>
  <si>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</si>
  <si>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</si>
  <si>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</si>
  <si>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</si>
  <si>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</si>
  <si>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</si>
  <si>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</si>
  <si>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</si>
  <si>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</si>
  <si>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</si>
  <si>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</si>
  <si>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</si>
  <si>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</si>
  <si>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</si>
  <si>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</si>
  <si>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</si>
  <si>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</si>
  <si>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</si>
  <si>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</si>
  <si>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</si>
  <si>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</si>
  <si>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</si>
  <si>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</si>
  <si>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</si>
  <si>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</si>
  <si>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</si>
  <si>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</si>
  <si>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</si>
  <si>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</si>
  <si>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</si>
  <si>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</si>
  <si>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</si>
  <si>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</si>
  <si>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</si>
  <si>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</si>
  <si>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</si>
  <si>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</si>
  <si>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</si>
  <si>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</si>
  <si>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</si>
  <si>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</si>
  <si>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</si>
  <si>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</si>
  <si>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</si>
  <si>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</si>
  <si>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</si>
  <si>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</si>
  <si>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</si>
  <si>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</si>
  <si>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</si>
  <si>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</si>
  <si>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</si>
  <si>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</si>
  <si>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</si>
  <si>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</si>
  <si>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</si>
  <si>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</si>
  <si>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</si>
  <si>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</si>
  <si>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</si>
  <si>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</si>
  <si>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</si>
  <si>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</si>
  <si>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</si>
  <si>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</si>
  <si>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</si>
  <si>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</si>
  <si>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</si>
  <si>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</si>
  <si>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</si>
  <si>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</si>
  <si>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</si>
  <si>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</si>
  <si>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</si>
  <si>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</si>
  <si>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</si>
  <si>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</si>
  <si>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</si>
  <si>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</si>
  <si>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</si>
  <si>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</si>
  <si>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</si>
  <si>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</si>
  <si>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</si>
  <si>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</si>
  <si>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</si>
  <si>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</si>
  <si>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</si>
  <si>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</si>
  <si>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</si>
  <si>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</si>
  <si>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</si>
  <si>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</si>
  <si>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</si>
  <si>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</si>
  <si>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</si>
  <si>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</si>
  <si>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</si>
  <si>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</si>
  <si>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</si>
  <si>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</si>
  <si>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</si>
  <si>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</si>
  <si>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</si>
  <si>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</si>
  <si>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</si>
  <si>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</si>
  <si>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</si>
  <si>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</si>
  <si>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</si>
  <si>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</si>
  <si>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</si>
  <si>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</si>
  <si>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</si>
  <si>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900093-1</t>
  </si>
  <si>
    <t>IP 003 de 2019</t>
  </si>
  <si>
    <t>“PRESTAR LOS SERVICIOS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en el departamento del Atlántico en el municipio de BARRANQUILLA (CZ SUROCCIDENTE),</t>
  </si>
  <si>
    <t>09 - 219667-22</t>
  </si>
  <si>
    <t>Pastora Yina Pinto Barrios</t>
  </si>
  <si>
    <t>17 de abril de 2019</t>
  </si>
  <si>
    <t>Alameda la Victoria Mz. W Casa 16 Apartamento 01</t>
  </si>
  <si>
    <t>301-4438253, 300-6949898, 6718800</t>
  </si>
  <si>
    <t>Institución Etnoeducativa Técnica Acuícola San Francisco de Asis</t>
  </si>
  <si>
    <t xml:space="preserve">Corporación Colegio La Sabiduría </t>
  </si>
  <si>
    <t>Instituto Jean Itard</t>
  </si>
  <si>
    <t>CORSOC</t>
  </si>
  <si>
    <t>Marketing and Projects Ltda.</t>
  </si>
  <si>
    <t>002 de 2019</t>
  </si>
  <si>
    <t>010 de 2018</t>
  </si>
  <si>
    <t>004 de 2017</t>
  </si>
  <si>
    <t>041 de 2016</t>
  </si>
  <si>
    <t>001 de 2016</t>
  </si>
  <si>
    <t>2015</t>
  </si>
  <si>
    <t>30/11/2016</t>
  </si>
  <si>
    <t>20/10/2015</t>
  </si>
  <si>
    <t>Fortalecimiento del componente pedagógico del PEI, así como asesorías a docentes y padres de familia en enfoque étnico.</t>
  </si>
  <si>
    <t xml:space="preserve">Brindar atención integral (Estimulación, educación, nutrición, y desarrollo de habilidades y competencias) a 120 niños y niñas en edades entre los 9 meses y los 6 años de edad, así como asegurar el goce efectivo de los derechos en el marco jurídico nacional e internacional </t>
  </si>
  <si>
    <t>Garantizar la educación Inicial de 40 niños y niñas y sus padres.</t>
  </si>
  <si>
    <t xml:space="preserve">Instituto Colombiano De Bienestar Familiar - ICBF </t>
  </si>
  <si>
    <t>0251 de 2019</t>
  </si>
  <si>
    <t>0283 de 2019</t>
  </si>
  <si>
    <t>Promover la protección integral y proyectos de vida de los niños, las niñas y los adolescentes, a través de la implementación del programa generaciones con bienestar modalidad étnica.</t>
  </si>
  <si>
    <t xml:space="preserve">FUNDACIÓN INTEGRACIÓN SOCIAL AFROCOLOMBIANA - FISA </t>
  </si>
  <si>
    <t>pastorayinapinto@gmail.com, morelesilfredo@gmail.com</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</si>
</sst>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30"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11"/>
      <color theme="1"/>
      <name val="Arial Narrow"/>
      <family val="2"/>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29" fillId="0" borderId="0" xfId="0" applyFont="1"/>
    <xf numFmtId="0" fontId="3" fillId="4" borderId="30" xfId="0" applyFont="1" applyFill="1" applyBorder="1" applyAlignment="1" applyProtection="1">
      <alignment horizontal="center"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7">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6" tableBorderDxfId="795">
  <tableColumns count="15">
    <tableColumn id="1" uniqueName="ns1:ET_No" name="No." dataDxfId="794">
      <xmlColumnPr mapId="59" xpath="/ns1:ManifestacionInteres/ns1:ExperienciaTerritorial/ns1:ET_No" xmlDataType="string"/>
    </tableColumn>
    <tableColumn id="2" uniqueName="ns1:ET_Entidad_Contratante" name="Entidad contratante" dataDxfId="793">
      <xmlColumnPr mapId="59" xpath="/ns1:ManifestacionInteres/ns1:ExperienciaTerritorial/ns1:ET_Entidad_Contratante" xmlDataType="string"/>
    </tableColumn>
    <tableColumn id="3" uniqueName="ns1:ET_Sector" name="Sector" dataDxfId="792">
      <xmlColumnPr mapId="59" xpath="/ns1:ManifestacionInteres/ns1:ExperienciaTerritorial/ns1:ET_Sector" xmlDataType="string"/>
    </tableColumn>
    <tableColumn id="4" uniqueName="ns1:ET_Numero_de_contrato" name="Número de contrato" dataDxfId="791">
      <xmlColumnPr mapId="59" xpath="/ns1:ManifestacionInteres/ns1:ExperienciaTerritorial/ns1:ET_Numero_de_contrato" xmlDataType="string"/>
    </tableColumn>
    <tableColumn id="5" uniqueName="ns1:ET_Fecha_Inicial" name="Fecha  Inicio (dd/mm/aaaa)" dataDxfId="790">
      <xmlColumnPr mapId="59" xpath="/ns1:ManifestacionInteres/ns1:ExperienciaTerritorial/ns1:ET_Fecha_Inicial" xmlDataType="string"/>
    </tableColumn>
    <tableColumn id="6" uniqueName="ns1:ET_Fecha_Terminacion" name="Fecha  terminación (dd/mm/aaaa)" dataDxfId="789">
      <xmlColumnPr mapId="59" xpath="/ns1:ManifestacionInteres/ns1:ExperienciaTerritorial/ns1:ET_Fecha_Terminacion" xmlDataType="string"/>
    </tableColumn>
    <tableColumn id="7" uniqueName="ns1:ET_Experiencia" name="Experiencia (meses)" dataDxfId="788">
      <xmlColumnPr mapId="59" xpath="/ns1:ManifestacionInteres/ns1:ExperienciaTerritorial/ns1:ET_Experiencia" xmlDataType="string"/>
    </tableColumn>
    <tableColumn id="8" uniqueName="ns1:ET_Objeto_contrato" name="Objeto del contrato" dataDxfId="787">
      <xmlColumnPr mapId="59" xpath="/ns1:ManifestacionInteres/ns1:ExperienciaTerritorial/ns1:ET_Objeto_contrato" xmlDataType="string"/>
    </tableColumn>
    <tableColumn id="9" uniqueName="ns1:ET_Departamento_ejecu" name="Departamento" dataDxfId="786">
      <xmlColumnPr mapId="59" xpath="/ns1:ManifestacionInteres/ns1:ExperienciaTerritorial/ns1:ET_Departamento_ejecu" xmlDataType="string"/>
    </tableColumn>
    <tableColumn id="10" uniqueName="ns1:ET_Municipio_ejecu" name="Municipio" dataDxfId="785">
      <xmlColumnPr mapId="59" xpath="/ns1:ManifestacionInteres/ns1:ExperienciaTerritorial/ns1:ET_Municipio_ejecu" xmlDataType="string"/>
    </tableColumn>
    <tableColumn id="11" uniqueName="ns1:ET_Valor_contrato" name="Valor del contrato" dataDxfId="784">
      <xmlColumnPr mapId="59" xpath="/ns1:ManifestacionInteres/ns1:ExperienciaTerritorial/ns1:ET_Valor_contrato" xmlDataType="string"/>
    </tableColumn>
    <tableColumn id="12" uniqueName="ns1:ET_union_temporal" name="Unión Temporal / Consorcio" dataDxfId="783">
      <xmlColumnPr mapId="59" xpath="/ns1:ManifestacionInteres/ns1:ExperienciaTerritorial/ns1:ET_union_temporal" xmlDataType="string"/>
    </tableColumn>
    <tableColumn id="13" uniqueName="ns1:ET_Porcentaje_Participacion" name="% participación" dataDxfId="782">
      <xmlColumnPr mapId="59" xpath="/ns1:ManifestacionInteres/ns1:ExperienciaTerritorial/ns1:ET_Porcentaje_Participacion" xmlDataType="string"/>
    </tableColumn>
    <tableColumn id="14" uniqueName="ns1:ET_Estado" name="Estado" dataDxfId="781">
      <xmlColumnPr mapId="59" xpath="/ns1:ManifestacionInteres/ns1:ExperienciaTerritorial/ns1:ET_Estado" xmlDataType="string"/>
    </tableColumn>
    <tableColumn id="15" uniqueName="15" name="Experiencia Registrada para habilitación en banco" dataDxfId="780"/>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79" tableBorderDxfId="778">
  <tableColumns count="15">
    <tableColumn id="1" uniqueName="ns1:CR_No" name="No." dataDxfId="777">
      <xmlColumnPr mapId="59" xpath="/ns1:ManifestacionInteres/ns1:Capacidad_Residual/ns1:CR_No" xmlDataType="string"/>
    </tableColumn>
    <tableColumn id="2" uniqueName="ns1:CR_Entidad_Contratante" name="Entidad contratante" dataDxfId="776">
      <xmlColumnPr mapId="59" xpath="/ns1:ManifestacionInteres/ns1:Capacidad_Residual/ns1:CR_Entidad_Contratante" xmlDataType="string"/>
    </tableColumn>
    <tableColumn id="3" uniqueName="ns1:CR_Sector" name="Sector" dataDxfId="775">
      <xmlColumnPr mapId="59" xpath="/ns1:ManifestacionInteres/ns1:Capacidad_Residual/ns1:CR_Sector" xmlDataType="string"/>
    </tableColumn>
    <tableColumn id="4" uniqueName="ns1:CR_Numero_de_contrato" name="Número de contrato" dataDxfId="774">
      <xmlColumnPr mapId="59" xpath="/ns1:ManifestacionInteres/ns1:Capacidad_Residual/ns1:CR_Numero_de_contrato" xmlDataType="string"/>
    </tableColumn>
    <tableColumn id="5" uniqueName="ns1:CR_Fecha_Inicio" name="Fecha  Inicio (dd/mm/aaaa)" dataDxfId="773">
      <xmlColumnPr mapId="59" xpath="/ns1:ManifestacionInteres/ns1:Capacidad_Residual/ns1:CR_Fecha_Inicio" xmlDataType="string"/>
    </tableColumn>
    <tableColumn id="6" uniqueName="ns1:CR_Fecha_Terminacion" name="Fecha  terminación (dd/mm/aaaa)" dataDxfId="772">
      <xmlColumnPr mapId="59" xpath="/ns1:ManifestacionInteres/ns1:Capacidad_Residual/ns1:CR_Fecha_Terminacion" xmlDataType="string"/>
    </tableColumn>
    <tableColumn id="7" uniqueName="ns1:CR_Experiencia" name="Experiencia (meses)" dataDxfId="771">
      <xmlColumnPr mapId="59" xpath="/ns1:ManifestacionInteres/ns1:Capacidad_Residual/ns1:CR_Experiencia" xmlDataType="string"/>
    </tableColumn>
    <tableColumn id="8" uniqueName="ns1:CR_Objeto_contrato" name="Objeto del contrato" dataDxfId="770">
      <xmlColumnPr mapId="59" xpath="/ns1:ManifestacionInteres/ns1:Capacidad_Residual/ns1:CR_Objeto_contrato" xmlDataType="string"/>
    </tableColumn>
    <tableColumn id="9" uniqueName="ns1:CR_Departamento_ejecu" name="Departamento" dataDxfId="769">
      <xmlColumnPr mapId="59" xpath="/ns1:ManifestacionInteres/ns1:Capacidad_Residual/ns1:CR_Departamento_ejecu" xmlDataType="string"/>
    </tableColumn>
    <tableColumn id="10" uniqueName="ns1:Municipio_ejecu" name="Municipio" dataDxfId="768">
      <xmlColumnPr mapId="59" xpath="/ns1:ManifestacionInteres/ns1:Capacidad_Residual/ns1:Municipio_ejecu" xmlDataType="string"/>
    </tableColumn>
    <tableColumn id="11" uniqueName="ns1:CR_Valor_contrato" name="Valor del contrato" dataDxfId="767">
      <xmlColumnPr mapId="59" xpath="/ns1:ManifestacionInteres/ns1:Capacidad_Residual/ns1:CR_Valor_contrato" xmlDataType="string"/>
    </tableColumn>
    <tableColumn id="12" uniqueName="ns1:CR_Valor_SMMLV" name="Valor en SMMLV" dataDxfId="766">
      <xmlColumnPr mapId="59" xpath="/ns1:ManifestacionInteres/ns1:Capacidad_Residual/ns1:CR_Valor_SMMLV" xmlDataType="string"/>
    </tableColumn>
    <tableColumn id="13" uniqueName="ns1:CR_Union_temp_con" name="Unión Temporal / Consorcio" dataDxfId="765">
      <xmlColumnPr mapId="59" xpath="/ns1:ManifestacionInteres/ns1:Capacidad_Residual/ns1:CR_Union_temp_con" xmlDataType="string"/>
    </tableColumn>
    <tableColumn id="14" uniqueName="ns1:CR_por_part" name="% participación" dataDxfId="764">
      <xmlColumnPr mapId="59" xpath="/ns1:ManifestacionInteres/ns1:Capacidad_Residual/ns1:CR_por_part" xmlDataType="string"/>
    </tableColumn>
    <tableColumn id="15" uniqueName="ns1:CR_estado" name="Estado" dataDxfId="763">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dataDxfId="762" tableBorderDxfId="761">
  <tableColumns count="1">
    <tableColumn id="1" name="IP 003 de 201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H60" zoomScale="71" zoomScaleNormal="71" zoomScaleSheetLayoutView="40" workbookViewId="0">
      <selection activeCell="M21" sqref="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3" t="s">
        <v>2721</v>
      </c>
      <c r="D15" s="38"/>
      <c r="E15" s="38"/>
      <c r="F15" s="5"/>
      <c r="G15" s="35" t="s">
        <v>1174</v>
      </c>
      <c r="H15" s="81" t="s">
        <v>211</v>
      </c>
      <c r="I15" s="35" t="s">
        <v>2637</v>
      </c>
      <c r="J15" s="81" t="s">
        <v>2639</v>
      </c>
      <c r="L15" s="207" t="s">
        <v>10</v>
      </c>
      <c r="M15" s="207"/>
      <c r="N15" s="85">
        <v>1</v>
      </c>
      <c r="O15" s="8"/>
      <c r="Q15" s="58" t="str">
        <f>C15</f>
        <v>IP 003 de 2019</v>
      </c>
      <c r="R15" s="58" t="str">
        <f>H15</f>
        <v>BOLÍVAR</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t="str" cm="1">
        <f t="array" ref="Q19">Tabla31[NIT:]</f>
        <v>900093-1</v>
      </c>
      <c r="R19" s="58" t="e">
        <f>B38</f>
        <v>#N/A</v>
      </c>
    </row>
    <row r="20" spans="1:18" ht="30" customHeight="1" x14ac:dyDescent="0.25">
      <c r="A20" s="9"/>
      <c r="B20" s="136" t="s">
        <v>2720</v>
      </c>
      <c r="C20" s="5"/>
      <c r="D20" s="115"/>
      <c r="E20" s="5"/>
      <c r="F20" s="5"/>
      <c r="G20" s="5"/>
      <c r="H20" s="222"/>
      <c r="I20" s="82" t="s">
        <v>211</v>
      </c>
      <c r="J20" s="82" t="s">
        <v>217</v>
      </c>
      <c r="K20" s="83">
        <v>762564600</v>
      </c>
      <c r="L20" s="84">
        <v>44180</v>
      </c>
      <c r="M20" s="84">
        <v>44562</v>
      </c>
      <c r="N20" s="138">
        <f>+(M20-L20)/30</f>
        <v>12.733333333333333</v>
      </c>
      <c r="O20" s="8"/>
    </row>
    <row r="21" spans="1:18" ht="30" customHeight="1" outlineLevel="1" x14ac:dyDescent="0.25">
      <c r="A21" s="9"/>
      <c r="B21" s="102" t="s">
        <v>2748</v>
      </c>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t="s">
        <v>2722</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2744</v>
      </c>
      <c r="C49" s="194" t="s">
        <v>34</v>
      </c>
      <c r="D49" s="82" t="s">
        <v>2745</v>
      </c>
      <c r="E49" s="88">
        <v>43572</v>
      </c>
      <c r="F49" s="88">
        <v>43814</v>
      </c>
      <c r="G49" s="117">
        <f>IF(AND(E49&lt;&gt;"",F49&lt;&gt;""),((F49-E49)/30),"")</f>
        <v>8.0666666666666664</v>
      </c>
      <c r="H49" s="86" t="s">
        <v>2747</v>
      </c>
      <c r="I49" s="82" t="s">
        <v>211</v>
      </c>
      <c r="J49" s="82" t="s">
        <v>232</v>
      </c>
      <c r="K49" s="190">
        <v>115207800</v>
      </c>
      <c r="L49" s="87" t="s">
        <v>1151</v>
      </c>
      <c r="M49" s="90">
        <f>+IF(L49="No",1,IF(L49="Si","Ingrese %",""))</f>
        <v>1</v>
      </c>
      <c r="N49" s="87" t="s">
        <v>30</v>
      </c>
      <c r="O49" s="87" t="s">
        <v>29</v>
      </c>
      <c r="P49" s="121"/>
    </row>
    <row r="50" spans="1:16" s="6" customFormat="1" ht="24.75" customHeight="1" x14ac:dyDescent="0.25">
      <c r="A50" s="59">
        <v>2</v>
      </c>
      <c r="B50" s="86" t="s">
        <v>2744</v>
      </c>
      <c r="C50" s="194" t="s">
        <v>34</v>
      </c>
      <c r="D50" s="82" t="s">
        <v>2746</v>
      </c>
      <c r="E50" s="88">
        <v>43572</v>
      </c>
      <c r="F50" s="88">
        <v>43814</v>
      </c>
      <c r="G50" s="117">
        <f t="shared" ref="G50:G51" si="2">IF(AND(E50&lt;&gt;"",F50&lt;&gt;""),((F50-E50)/30),"")</f>
        <v>8.0666666666666664</v>
      </c>
      <c r="H50" s="86" t="s">
        <v>2747</v>
      </c>
      <c r="I50" s="82" t="s">
        <v>166</v>
      </c>
      <c r="J50" s="82" t="s">
        <v>168</v>
      </c>
      <c r="K50" s="190">
        <v>35746400</v>
      </c>
      <c r="L50" s="87" t="s">
        <v>1151</v>
      </c>
      <c r="M50" s="90">
        <f t="shared" ref="M50:M93" si="3">+IF(L50="No",1,IF(L50="Si","Ingrese %",""))</f>
        <v>1</v>
      </c>
      <c r="N50" s="87" t="s">
        <v>30</v>
      </c>
      <c r="O50" s="87" t="s">
        <v>29</v>
      </c>
      <c r="P50" s="121"/>
    </row>
    <row r="51" spans="1:16" s="6" customFormat="1" ht="24.75" customHeight="1" x14ac:dyDescent="0.25">
      <c r="A51" s="59">
        <v>3</v>
      </c>
      <c r="B51" s="86" t="s">
        <v>2728</v>
      </c>
      <c r="C51" s="87" t="s">
        <v>34</v>
      </c>
      <c r="D51" s="82" t="s">
        <v>2733</v>
      </c>
      <c r="E51" s="88">
        <v>43511</v>
      </c>
      <c r="F51" s="88">
        <v>43794</v>
      </c>
      <c r="G51" s="117">
        <f t="shared" si="2"/>
        <v>9.4333333333333336</v>
      </c>
      <c r="H51" s="86" t="s">
        <v>2741</v>
      </c>
      <c r="I51" s="82" t="s">
        <v>211</v>
      </c>
      <c r="J51" s="82" t="s">
        <v>232</v>
      </c>
      <c r="K51" s="190">
        <v>5200000</v>
      </c>
      <c r="L51" s="87" t="s">
        <v>1151</v>
      </c>
      <c r="M51" s="90">
        <f t="shared" si="3"/>
        <v>1</v>
      </c>
      <c r="N51" s="87" t="s">
        <v>30</v>
      </c>
      <c r="O51" s="87" t="s">
        <v>29</v>
      </c>
      <c r="P51" s="121"/>
    </row>
    <row r="52" spans="1:16" s="6" customFormat="1" ht="24.75" customHeight="1" outlineLevel="1" x14ac:dyDescent="0.25">
      <c r="A52" s="59">
        <v>4</v>
      </c>
      <c r="B52" s="86" t="s">
        <v>2729</v>
      </c>
      <c r="C52" s="87" t="s">
        <v>35</v>
      </c>
      <c r="D52" s="82" t="s">
        <v>2734</v>
      </c>
      <c r="E52" s="88">
        <v>43116</v>
      </c>
      <c r="F52" s="88">
        <v>43438</v>
      </c>
      <c r="G52" s="117">
        <f t="shared" ref="G52:G93" si="4">IF(AND(E52&lt;&gt;"",F52&lt;&gt;""),((F52-E52)/30),"")</f>
        <v>10.733333333333333</v>
      </c>
      <c r="H52" s="86" t="s">
        <v>2741</v>
      </c>
      <c r="I52" s="82" t="s">
        <v>211</v>
      </c>
      <c r="J52" s="82" t="s">
        <v>213</v>
      </c>
      <c r="K52" s="190">
        <v>4300000</v>
      </c>
      <c r="L52" s="87" t="s">
        <v>1151</v>
      </c>
      <c r="M52" s="90">
        <f t="shared" si="3"/>
        <v>1</v>
      </c>
      <c r="N52" s="87" t="s">
        <v>30</v>
      </c>
      <c r="O52" s="87" t="s">
        <v>29</v>
      </c>
      <c r="P52" s="121"/>
    </row>
    <row r="53" spans="1:16" s="7" customFormat="1" ht="24.75" customHeight="1" outlineLevel="1" x14ac:dyDescent="0.25">
      <c r="A53" s="60">
        <v>5</v>
      </c>
      <c r="B53" s="86" t="s">
        <v>2729</v>
      </c>
      <c r="C53" s="87" t="s">
        <v>35</v>
      </c>
      <c r="D53" s="82" t="s">
        <v>2735</v>
      </c>
      <c r="E53" s="88">
        <v>42781</v>
      </c>
      <c r="F53" s="88">
        <v>43069</v>
      </c>
      <c r="G53" s="117">
        <f t="shared" si="4"/>
        <v>9.6</v>
      </c>
      <c r="H53" s="86" t="s">
        <v>2741</v>
      </c>
      <c r="I53" s="82" t="s">
        <v>211</v>
      </c>
      <c r="J53" s="82" t="s">
        <v>213</v>
      </c>
      <c r="K53" s="190">
        <v>4000000</v>
      </c>
      <c r="L53" s="87" t="s">
        <v>1151</v>
      </c>
      <c r="M53" s="90">
        <f t="shared" si="3"/>
        <v>1</v>
      </c>
      <c r="N53" s="87" t="s">
        <v>30</v>
      </c>
      <c r="O53" s="87" t="s">
        <v>29</v>
      </c>
      <c r="P53" s="122"/>
    </row>
    <row r="54" spans="1:16" s="7" customFormat="1" ht="24.75" customHeight="1" outlineLevel="1" x14ac:dyDescent="0.25">
      <c r="A54" s="60">
        <v>6</v>
      </c>
      <c r="B54" s="86" t="s">
        <v>2732</v>
      </c>
      <c r="C54" s="87" t="s">
        <v>35</v>
      </c>
      <c r="D54" s="82" t="s">
        <v>2736</v>
      </c>
      <c r="E54" s="88">
        <v>42437</v>
      </c>
      <c r="F54" s="88">
        <v>42714</v>
      </c>
      <c r="G54" s="117">
        <f t="shared" si="4"/>
        <v>9.2333333333333325</v>
      </c>
      <c r="H54" s="86" t="s">
        <v>2742</v>
      </c>
      <c r="I54" s="82" t="s">
        <v>211</v>
      </c>
      <c r="J54" s="82" t="s">
        <v>213</v>
      </c>
      <c r="K54" s="190">
        <v>225000000</v>
      </c>
      <c r="L54" s="87" t="s">
        <v>1151</v>
      </c>
      <c r="M54" s="90">
        <f t="shared" si="3"/>
        <v>1</v>
      </c>
      <c r="N54" s="87" t="s">
        <v>30</v>
      </c>
      <c r="O54" s="87" t="s">
        <v>29</v>
      </c>
      <c r="P54" s="122"/>
    </row>
    <row r="55" spans="1:16" s="7" customFormat="1" ht="24.75" customHeight="1" outlineLevel="1" x14ac:dyDescent="0.25">
      <c r="A55" s="60">
        <v>7</v>
      </c>
      <c r="B55" s="86" t="s">
        <v>2730</v>
      </c>
      <c r="C55" s="87" t="s">
        <v>35</v>
      </c>
      <c r="D55" s="82" t="s">
        <v>2737</v>
      </c>
      <c r="E55" s="88">
        <v>42380</v>
      </c>
      <c r="F55" s="82" t="s">
        <v>2739</v>
      </c>
      <c r="G55" s="117">
        <f t="shared" si="4"/>
        <v>10.8</v>
      </c>
      <c r="H55" s="86" t="s">
        <v>2741</v>
      </c>
      <c r="I55" s="82" t="s">
        <v>211</v>
      </c>
      <c r="J55" s="82" t="s">
        <v>213</v>
      </c>
      <c r="K55" s="190">
        <v>3500000</v>
      </c>
      <c r="L55" s="87" t="s">
        <v>1151</v>
      </c>
      <c r="M55" s="90">
        <f t="shared" si="3"/>
        <v>1</v>
      </c>
      <c r="N55" s="87" t="s">
        <v>30</v>
      </c>
      <c r="O55" s="87" t="s">
        <v>29</v>
      </c>
      <c r="P55" s="122"/>
    </row>
    <row r="56" spans="1:16" s="7" customFormat="1" ht="24.75" customHeight="1" outlineLevel="1" x14ac:dyDescent="0.25">
      <c r="A56" s="60">
        <v>8</v>
      </c>
      <c r="B56" s="86" t="s">
        <v>2731</v>
      </c>
      <c r="C56" s="87" t="s">
        <v>35</v>
      </c>
      <c r="D56" s="82" t="s">
        <v>2738</v>
      </c>
      <c r="E56" s="88">
        <v>42075</v>
      </c>
      <c r="F56" s="82" t="s">
        <v>2740</v>
      </c>
      <c r="G56" s="117">
        <f t="shared" si="4"/>
        <v>7.4</v>
      </c>
      <c r="H56" s="86" t="s">
        <v>2743</v>
      </c>
      <c r="I56" s="82" t="s">
        <v>211</v>
      </c>
      <c r="J56" s="82" t="s">
        <v>213</v>
      </c>
      <c r="K56" s="190">
        <v>30000000</v>
      </c>
      <c r="L56" s="87" t="s">
        <v>1151</v>
      </c>
      <c r="M56" s="90">
        <f t="shared" si="3"/>
        <v>1</v>
      </c>
      <c r="N56" s="87" t="s">
        <v>30</v>
      </c>
      <c r="O56" s="87" t="s">
        <v>29</v>
      </c>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3"/>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2744</v>
      </c>
      <c r="C101" s="194" t="s">
        <v>34</v>
      </c>
      <c r="D101" s="82" t="s">
        <v>2745</v>
      </c>
      <c r="E101" s="88">
        <v>43572</v>
      </c>
      <c r="F101" s="88">
        <v>43814</v>
      </c>
      <c r="G101" s="117">
        <f>IF(AND(E101&lt;&gt;"",F101&lt;&gt;""),((F101-E101)/30),"")</f>
        <v>8.0666666666666664</v>
      </c>
      <c r="H101" s="86" t="s">
        <v>2747</v>
      </c>
      <c r="I101" s="82" t="s">
        <v>211</v>
      </c>
      <c r="J101" s="82" t="s">
        <v>232</v>
      </c>
      <c r="K101" s="190">
        <v>115207800</v>
      </c>
      <c r="L101" s="191" t="str">
        <f>+IF(AND(K101&gt;0,O101="Ejecución"),(K101/877802)*Tabla28[[#This Row],[% participación]],IF(AND(K101&gt;0,O101&lt;&gt;"Ejecución"),"-",""))</f>
        <v>-</v>
      </c>
      <c r="M101" s="87" t="s">
        <v>1151</v>
      </c>
      <c r="N101" s="90">
        <f>+IF(M101="No",1,IF(M101="Si","Ingrese %",""))</f>
        <v>1</v>
      </c>
      <c r="O101" s="87" t="s">
        <v>30</v>
      </c>
      <c r="P101" s="121"/>
    </row>
    <row r="102" spans="1:16" s="6" customFormat="1" ht="24.75" customHeight="1" x14ac:dyDescent="0.25">
      <c r="A102" s="59">
        <v>2</v>
      </c>
      <c r="B102" s="86" t="s">
        <v>2744</v>
      </c>
      <c r="C102" s="194" t="s">
        <v>34</v>
      </c>
      <c r="D102" s="82" t="s">
        <v>2746</v>
      </c>
      <c r="E102" s="88">
        <v>43572</v>
      </c>
      <c r="F102" s="88">
        <v>43814</v>
      </c>
      <c r="G102" s="117">
        <f t="shared" ref="G102:G103" si="5">IF(AND(E102&lt;&gt;"",F102&lt;&gt;""),((F102-E102)/30),"")</f>
        <v>8.0666666666666664</v>
      </c>
      <c r="H102" s="86" t="s">
        <v>2747</v>
      </c>
      <c r="I102" s="82" t="s">
        <v>166</v>
      </c>
      <c r="J102" s="82" t="s">
        <v>168</v>
      </c>
      <c r="K102" s="190">
        <v>35746400</v>
      </c>
      <c r="L102" s="191" t="str">
        <f>+IF(AND(K102&gt;0,O102="Ejecución"),(K102/877802)*Tabla28[[#This Row],[% participación]],IF(AND(K102&gt;0,O102&lt;&gt;"Ejecución"),"-",""))</f>
        <v>-</v>
      </c>
      <c r="M102" s="87" t="s">
        <v>1151</v>
      </c>
      <c r="N102" s="90">
        <f t="shared" ref="N102:N147" si="6">+IF(M102="No",1,IF(M102="Si","Ingrese %",""))</f>
        <v>1</v>
      </c>
      <c r="O102" s="87" t="s">
        <v>30</v>
      </c>
      <c r="P102" s="121"/>
    </row>
    <row r="103" spans="1:16" s="6" customFormat="1" ht="24.75" customHeight="1" x14ac:dyDescent="0.25">
      <c r="A103" s="59">
        <v>3</v>
      </c>
      <c r="B103" s="86" t="s">
        <v>2728</v>
      </c>
      <c r="C103" s="87" t="s">
        <v>34</v>
      </c>
      <c r="D103" s="82" t="s">
        <v>2733</v>
      </c>
      <c r="E103" s="88">
        <v>43511</v>
      </c>
      <c r="F103" s="88">
        <v>43794</v>
      </c>
      <c r="G103" s="117">
        <f t="shared" si="5"/>
        <v>9.4333333333333336</v>
      </c>
      <c r="H103" s="86" t="s">
        <v>2741</v>
      </c>
      <c r="I103" s="82" t="s">
        <v>211</v>
      </c>
      <c r="J103" s="82" t="s">
        <v>232</v>
      </c>
      <c r="K103" s="190">
        <v>5200000</v>
      </c>
      <c r="L103" s="191" t="str">
        <f>+IF(AND(K103&gt;0,O103="Ejecución"),(K103/877802)*Tabla28[[#This Row],[% participación]],IF(AND(K103&gt;0,O103&lt;&gt;"Ejecución"),"-",""))</f>
        <v>-</v>
      </c>
      <c r="M103" s="87" t="s">
        <v>1151</v>
      </c>
      <c r="N103" s="90">
        <f t="shared" si="6"/>
        <v>1</v>
      </c>
      <c r="O103" s="87" t="s">
        <v>30</v>
      </c>
      <c r="P103" s="121"/>
    </row>
    <row r="104" spans="1:16" s="6" customFormat="1" ht="24.75" customHeight="1" outlineLevel="1" x14ac:dyDescent="0.25">
      <c r="A104" s="59">
        <v>4</v>
      </c>
      <c r="B104" s="86" t="s">
        <v>2729</v>
      </c>
      <c r="C104" s="87" t="s">
        <v>35</v>
      </c>
      <c r="D104" s="82" t="s">
        <v>2734</v>
      </c>
      <c r="E104" s="88">
        <v>43116</v>
      </c>
      <c r="F104" s="88">
        <v>43438</v>
      </c>
      <c r="G104" s="117">
        <f t="shared" ref="G104:G146" si="7">IF(AND(E104&lt;&gt;"",F104&lt;&gt;""),((F104-E104)/30),"")</f>
        <v>10.733333333333333</v>
      </c>
      <c r="H104" s="86" t="s">
        <v>2741</v>
      </c>
      <c r="I104" s="82" t="s">
        <v>211</v>
      </c>
      <c r="J104" s="82" t="s">
        <v>213</v>
      </c>
      <c r="K104" s="190">
        <v>4300000</v>
      </c>
      <c r="L104" s="191" t="str">
        <f>+IF(AND(K104&gt;0,O104="Ejecución"),(K104/877802)*Tabla28[[#This Row],[% participación]],IF(AND(K104&gt;0,O104&lt;&gt;"Ejecución"),"-",""))</f>
        <v>-</v>
      </c>
      <c r="M104" s="87" t="s">
        <v>1151</v>
      </c>
      <c r="N104" s="90">
        <f t="shared" si="6"/>
        <v>1</v>
      </c>
      <c r="O104" s="87" t="s">
        <v>30</v>
      </c>
      <c r="P104" s="121"/>
    </row>
    <row r="105" spans="1:16" s="7" customFormat="1" ht="24.75" customHeight="1" outlineLevel="1" x14ac:dyDescent="0.25">
      <c r="A105" s="60">
        <v>5</v>
      </c>
      <c r="B105" s="86" t="s">
        <v>2729</v>
      </c>
      <c r="C105" s="87" t="s">
        <v>35</v>
      </c>
      <c r="D105" s="82" t="s">
        <v>2735</v>
      </c>
      <c r="E105" s="88">
        <v>42781</v>
      </c>
      <c r="F105" s="88">
        <v>43069</v>
      </c>
      <c r="G105" s="117">
        <f t="shared" si="7"/>
        <v>9.6</v>
      </c>
      <c r="H105" s="86" t="s">
        <v>2741</v>
      </c>
      <c r="I105" s="82" t="s">
        <v>211</v>
      </c>
      <c r="J105" s="82" t="s">
        <v>213</v>
      </c>
      <c r="K105" s="190">
        <v>4000000</v>
      </c>
      <c r="L105" s="191" t="str">
        <f>+IF(AND(K105&gt;0,O105="Ejecución"),(K105/877802)*Tabla28[[#This Row],[% participación]],IF(AND(K105&gt;0,O105&lt;&gt;"Ejecución"),"-",""))</f>
        <v>-</v>
      </c>
      <c r="M105" s="87" t="s">
        <v>1151</v>
      </c>
      <c r="N105" s="90">
        <f t="shared" si="6"/>
        <v>1</v>
      </c>
      <c r="O105" s="87" t="s">
        <v>30</v>
      </c>
      <c r="P105" s="122"/>
    </row>
    <row r="106" spans="1:16" s="7" customFormat="1" ht="24.75" customHeight="1" outlineLevel="1" x14ac:dyDescent="0.25">
      <c r="A106" s="60">
        <v>6</v>
      </c>
      <c r="B106" s="86" t="s">
        <v>2732</v>
      </c>
      <c r="C106" s="87" t="s">
        <v>35</v>
      </c>
      <c r="D106" s="82" t="s">
        <v>2736</v>
      </c>
      <c r="E106" s="88">
        <v>42437</v>
      </c>
      <c r="F106" s="88">
        <v>42714</v>
      </c>
      <c r="G106" s="117">
        <f t="shared" si="7"/>
        <v>9.2333333333333325</v>
      </c>
      <c r="H106" s="86" t="s">
        <v>2742</v>
      </c>
      <c r="I106" s="82" t="s">
        <v>211</v>
      </c>
      <c r="J106" s="82" t="s">
        <v>213</v>
      </c>
      <c r="K106" s="190">
        <v>225000000</v>
      </c>
      <c r="L106" s="191" t="str">
        <f>+IF(AND(K106&gt;0,O106="Ejecución"),(K106/877802)*Tabla28[[#This Row],[% participación]],IF(AND(K106&gt;0,O106&lt;&gt;"Ejecución"),"-",""))</f>
        <v>-</v>
      </c>
      <c r="M106" s="87" t="s">
        <v>1151</v>
      </c>
      <c r="N106" s="90">
        <f t="shared" si="6"/>
        <v>1</v>
      </c>
      <c r="O106" s="87" t="s">
        <v>30</v>
      </c>
      <c r="P106" s="122"/>
    </row>
    <row r="107" spans="1:16" s="7" customFormat="1" ht="24.75" customHeight="1" outlineLevel="1" x14ac:dyDescent="0.25">
      <c r="A107" s="60">
        <v>7</v>
      </c>
      <c r="B107" s="86" t="s">
        <v>2730</v>
      </c>
      <c r="C107" s="87" t="s">
        <v>35</v>
      </c>
      <c r="D107" s="82" t="s">
        <v>2737</v>
      </c>
      <c r="E107" s="88">
        <v>42380</v>
      </c>
      <c r="F107" s="82" t="s">
        <v>2739</v>
      </c>
      <c r="G107" s="117">
        <f t="shared" si="7"/>
        <v>10.8</v>
      </c>
      <c r="H107" s="86" t="s">
        <v>2741</v>
      </c>
      <c r="I107" s="82" t="s">
        <v>211</v>
      </c>
      <c r="J107" s="82" t="s">
        <v>213</v>
      </c>
      <c r="K107" s="190">
        <v>3500000</v>
      </c>
      <c r="L107" s="191" t="str">
        <f>+IF(AND(K107&gt;0,O107="Ejecución"),(K107/877802)*Tabla28[[#This Row],[% participación]],IF(AND(K107&gt;0,O107&lt;&gt;"Ejecución"),"-",""))</f>
        <v>-</v>
      </c>
      <c r="M107" s="87" t="s">
        <v>1151</v>
      </c>
      <c r="N107" s="90">
        <f t="shared" si="6"/>
        <v>1</v>
      </c>
      <c r="O107" s="87" t="s">
        <v>30</v>
      </c>
      <c r="P107" s="122"/>
    </row>
    <row r="108" spans="1:16" s="7" customFormat="1" ht="24.75" customHeight="1" outlineLevel="1" x14ac:dyDescent="0.25">
      <c r="A108" s="60">
        <v>8</v>
      </c>
      <c r="B108" s="86" t="s">
        <v>2731</v>
      </c>
      <c r="C108" s="87" t="s">
        <v>35</v>
      </c>
      <c r="D108" s="82" t="s">
        <v>2738</v>
      </c>
      <c r="E108" s="88">
        <v>42075</v>
      </c>
      <c r="F108" s="82" t="s">
        <v>2740</v>
      </c>
      <c r="G108" s="117">
        <f t="shared" si="7"/>
        <v>7.4</v>
      </c>
      <c r="H108" s="86" t="s">
        <v>2743</v>
      </c>
      <c r="I108" s="82" t="s">
        <v>211</v>
      </c>
      <c r="J108" s="82" t="s">
        <v>213</v>
      </c>
      <c r="K108" s="190">
        <v>30000000</v>
      </c>
      <c r="L108" s="191" t="str">
        <f>+IF(AND(K108&gt;0,O108="Ejecución"),(K108/877802)*Tabla28[[#This Row],[% participación]],IF(AND(K108&gt;0,O108&lt;&gt;"Ejecución"),"-",""))</f>
        <v>-</v>
      </c>
      <c r="M108" s="87" t="s">
        <v>1151</v>
      </c>
      <c r="N108" s="90">
        <f t="shared" si="6"/>
        <v>1</v>
      </c>
      <c r="O108" s="87" t="s">
        <v>30</v>
      </c>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0.01</v>
      </c>
      <c r="R165" s="69">
        <f>F168</f>
        <v>0.01</v>
      </c>
      <c r="S165" s="69">
        <f>F169</f>
        <v>0</v>
      </c>
      <c r="T165" s="69">
        <f>F170</f>
        <v>0</v>
      </c>
      <c r="U165" s="69">
        <f>C173</f>
        <v>0.06</v>
      </c>
      <c r="V165" s="71">
        <f>E173</f>
        <v>45753876</v>
      </c>
      <c r="W165" s="69">
        <f>G167</f>
        <v>0.03</v>
      </c>
      <c r="X165" s="69">
        <f>G168</f>
        <v>0.03</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v>0.01</v>
      </c>
      <c r="G167" s="26">
        <f>IF(F167&gt;0,SUM(E167+F167),"")</f>
        <v>0.03</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0.01</v>
      </c>
      <c r="G168" s="26">
        <f t="shared" ref="G168:G170" si="9">IF(F168&gt;0,SUM(E168+F168),"")</f>
        <v>0.03</v>
      </c>
      <c r="H168" s="5"/>
      <c r="I168" s="258" t="s">
        <v>1176</v>
      </c>
      <c r="J168" s="259"/>
      <c r="K168" s="260"/>
      <c r="L168" s="25">
        <v>0.02</v>
      </c>
      <c r="M168" s="96"/>
      <c r="N168" s="26" t="str">
        <f t="shared" ref="N168:N171" si="10">IF(M168&gt;0,SUM(L168+M168),"")</f>
        <v/>
      </c>
      <c r="O168" s="8"/>
      <c r="Q168" s="69">
        <f>M167</f>
        <v>0</v>
      </c>
      <c r="R168" s="69">
        <f>M168</f>
        <v>0</v>
      </c>
      <c r="S168" s="69">
        <f>M169</f>
        <v>0</v>
      </c>
      <c r="T168" s="69">
        <f>M170</f>
        <v>0.01</v>
      </c>
      <c r="U168" s="69">
        <f>M171</f>
        <v>0</v>
      </c>
      <c r="V168" s="69">
        <f>J173</f>
        <v>0.03</v>
      </c>
      <c r="W168" s="71">
        <f>M173</f>
        <v>22876938</v>
      </c>
      <c r="X168" s="69" t="str">
        <f>N167</f>
        <v/>
      </c>
      <c r="Y168" s="69" t="str">
        <f>N168</f>
        <v/>
      </c>
      <c r="Z168" s="69" t="str">
        <f>N169</f>
        <v/>
      </c>
      <c r="AA168" s="69">
        <f>N170</f>
        <v>0.03</v>
      </c>
      <c r="AB168" s="69" t="str">
        <f>N171</f>
        <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v>0.01</v>
      </c>
      <c r="N170" s="26">
        <f t="shared" si="10"/>
        <v>0.03</v>
      </c>
      <c r="O170" s="8"/>
    </row>
    <row r="171" spans="1:28" x14ac:dyDescent="0.25">
      <c r="A171" s="9"/>
      <c r="B171" s="5"/>
      <c r="C171" s="5"/>
      <c r="D171" s="5"/>
      <c r="E171" s="5"/>
      <c r="F171" s="5"/>
      <c r="G171" s="5"/>
      <c r="H171" s="5"/>
      <c r="I171" s="258" t="s">
        <v>1179</v>
      </c>
      <c r="J171" s="259"/>
      <c r="K171" s="260"/>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0.06</v>
      </c>
      <c r="D173" s="145" t="s">
        <v>2641</v>
      </c>
      <c r="E173" s="146">
        <f>+(C173*K20)</f>
        <v>45753876</v>
      </c>
      <c r="F173" s="147"/>
      <c r="G173" s="148"/>
      <c r="H173" s="141"/>
      <c r="I173" s="143" t="s">
        <v>2640</v>
      </c>
      <c r="J173" s="144">
        <f>+SUM(N167:N171)</f>
        <v>0.03</v>
      </c>
      <c r="K173" s="257" t="s">
        <v>2641</v>
      </c>
      <c r="L173" s="257"/>
      <c r="M173" s="149">
        <f>+J173*K20</f>
        <v>22876938</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38881</v>
      </c>
      <c r="R180" s="58" t="str">
        <f>E181</f>
        <v>09 - 219667-22</v>
      </c>
      <c r="S180" s="58" t="str">
        <f>H181</f>
        <v>Pastora Yina Pinto Barrios</v>
      </c>
      <c r="T180" s="72" t="str">
        <f>K181</f>
        <v>17 de abril de 2019</v>
      </c>
    </row>
    <row r="181" spans="1:20" x14ac:dyDescent="0.25">
      <c r="A181" s="9"/>
      <c r="C181" s="100">
        <v>38881</v>
      </c>
      <c r="D181" s="5"/>
      <c r="E181" s="98" t="s">
        <v>2723</v>
      </c>
      <c r="F181" s="5"/>
      <c r="G181" s="5"/>
      <c r="H181" s="98" t="s">
        <v>2724</v>
      </c>
      <c r="J181" s="5"/>
      <c r="K181" s="100" t="s">
        <v>2725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Pastora Yina Pinto Barrios</v>
      </c>
      <c r="R198" s="58" t="str">
        <f>H199</f>
        <v>Alameda la Victoria Mz. W Casa 16 Apartamento 01</v>
      </c>
      <c r="S198" s="58" t="str">
        <f>H200</f>
        <v>301-4438253, 300-6949898, 6718800</v>
      </c>
      <c r="T198" s="58" t="str">
        <f>K199</f>
        <v>Alameda la Victoria Mz. W Casa 16 Apartamento 01</v>
      </c>
      <c r="U198" s="58" t="str">
        <f>K200</f>
        <v>pastorayinapinto@gmail.com, morelesilfredo@gmail.com</v>
      </c>
    </row>
    <row r="199" spans="1:21" x14ac:dyDescent="0.25">
      <c r="A199" s="9"/>
      <c r="B199" s="30" t="s">
        <v>31</v>
      </c>
      <c r="C199" s="98"/>
      <c r="D199" s="22"/>
      <c r="G199" s="30" t="s">
        <v>2633</v>
      </c>
      <c r="H199" s="99" t="s">
        <v>2726</v>
      </c>
      <c r="J199" s="30" t="s">
        <v>2635</v>
      </c>
      <c r="K199" s="98" t="s">
        <v>2726</v>
      </c>
      <c r="L199" s="22"/>
      <c r="M199" s="22"/>
      <c r="N199" s="22"/>
      <c r="O199" s="8"/>
    </row>
    <row r="200" spans="1:21" x14ac:dyDescent="0.25">
      <c r="A200" s="9"/>
      <c r="B200" s="30" t="s">
        <v>2632</v>
      </c>
      <c r="C200" s="98" t="s">
        <v>2724</v>
      </c>
      <c r="D200" s="22"/>
      <c r="G200" s="30" t="s">
        <v>2634</v>
      </c>
      <c r="H200" s="99" t="s">
        <v>2727</v>
      </c>
      <c r="J200" s="30" t="s">
        <v>2636</v>
      </c>
      <c r="K200" s="98" t="s">
        <v>2749</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18">
    <dataValidation type="list" showInputMessage="1" showErrorMessage="1" sqref="J101:J147 J25:J35 J58:J93">
      <formula1>INDIRECT(I25)</formula1>
    </dataValidation>
    <dataValidation type="list" showInputMessage="1" showErrorMessage="1" sqref="I101:I147 I20:I35 I51:I56 I57:I93">
      <formula1>DEPARTAMENTO</formula1>
    </dataValidation>
    <dataValidation type="list" showInputMessage="1" showErrorMessage="1" sqref="J57">
      <formula1>INDIRECT(DptoSel9)</formula1>
    </dataValidation>
    <dataValidation type="list" showInputMessage="1" showErrorMessage="1" sqref="J56">
      <formula1>INDIRECT(DptoSel6)</formula1>
    </dataValidation>
    <dataValidation type="list" showInputMessage="1" showErrorMessage="1" sqref="J55">
      <formula1>INDIRECT(DptoSel5)</formula1>
    </dataValidation>
    <dataValidation type="list" showInputMessage="1" showErrorMessage="1" sqref="J54">
      <formula1>INDIRECT(DptoSel4)</formula1>
    </dataValidation>
    <dataValidation type="list" showInputMessage="1" showErrorMessage="1" sqref="J53">
      <formula1>INDIRECT(DptoSel3)</formula1>
    </dataValidation>
    <dataValidation type="list" showInputMessage="1" showErrorMessage="1" sqref="J52">
      <formula1>INDIRECT(DptoSel2)</formula1>
    </dataValidation>
    <dataValidation type="list" showInputMessage="1" showErrorMessage="1" sqref="J51">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51:K56 K57: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9:O147 B57:L93 N57:O93 I21:J35 C109:K147 M109:M147 G49 G50 G51 G52 G53 G54 G55:G56 G102:G108" listDataValidation="1"/>
    <ignoredError sqref="N101 M49" unlockedFormula="1" listDataValidation="1"/>
    <ignoredError sqref="B38" evalError="1"/>
    <ignoredError sqref="N102:N147 M50: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C51:C56 C57:C93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C8" sqref="C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7"/>
      <c r="B99" s="157"/>
      <c r="C99" s="157"/>
      <c r="D99" s="157"/>
      <c r="E99" s="157"/>
      <c r="F99" s="157"/>
      <c r="G99" s="157"/>
      <c r="H99" s="157"/>
      <c r="I99" s="308" t="s">
        <v>11</v>
      </c>
      <c r="J99" s="30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3" t="s">
        <v>2626</v>
      </c>
      <c r="C151" s="313"/>
      <c r="D151" s="313"/>
      <c r="E151" s="142"/>
      <c r="F151" s="140"/>
      <c r="G151" s="314" t="s">
        <v>2626</v>
      </c>
      <c r="H151" s="314"/>
      <c r="I151" s="315" t="s">
        <v>1167</v>
      </c>
      <c r="J151" s="316"/>
      <c r="K151" s="316"/>
      <c r="L151" s="316"/>
      <c r="M151" s="316"/>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7" t="s">
        <v>2656</v>
      </c>
      <c r="J153" s="318"/>
      <c r="K153" s="318"/>
      <c r="L153" s="318"/>
      <c r="M153" s="318"/>
      <c r="N153" s="318"/>
      <c r="O153" s="319"/>
      <c r="Q153" s="118" t="s">
        <v>17</v>
      </c>
      <c r="U153" s="123">
        <f>D153</f>
        <v>0</v>
      </c>
    </row>
    <row r="154" spans="1:21" x14ac:dyDescent="0.25">
      <c r="A154" s="172"/>
      <c r="B154" s="320" t="s">
        <v>2712</v>
      </c>
      <c r="C154" s="320"/>
      <c r="D154" s="320"/>
      <c r="E154" s="142"/>
      <c r="F154" s="140"/>
      <c r="G154" s="148"/>
      <c r="H154" s="174" t="s">
        <v>2711</v>
      </c>
      <c r="I154" s="317"/>
      <c r="J154" s="318"/>
      <c r="K154" s="318"/>
      <c r="L154" s="318"/>
      <c r="M154" s="318"/>
      <c r="N154" s="318"/>
      <c r="O154" s="319"/>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2" t="s">
        <v>1168</v>
      </c>
      <c r="C162" s="292"/>
      <c r="D162" s="292"/>
      <c r="E162" s="292"/>
      <c r="F162" s="292"/>
      <c r="G162" s="292"/>
      <c r="H162" s="180"/>
      <c r="I162" s="293" t="s">
        <v>1180</v>
      </c>
      <c r="J162" s="294"/>
      <c r="K162" s="294"/>
      <c r="L162" s="294"/>
      <c r="M162" s="294"/>
      <c r="N162" s="29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6" t="s">
        <v>19</v>
      </c>
      <c r="C163" s="297"/>
      <c r="D163" s="298"/>
      <c r="E163" s="293" t="s">
        <v>2628</v>
      </c>
      <c r="F163" s="294"/>
      <c r="G163" s="295"/>
      <c r="H163" s="140"/>
      <c r="I163" s="296" t="s">
        <v>19</v>
      </c>
      <c r="J163" s="297"/>
      <c r="K163" s="29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9"/>
      <c r="C164" s="300"/>
      <c r="D164" s="301"/>
      <c r="E164" s="181" t="s">
        <v>2629</v>
      </c>
      <c r="F164" s="181" t="s">
        <v>2630</v>
      </c>
      <c r="G164" s="181" t="s">
        <v>2631</v>
      </c>
      <c r="H164" s="140"/>
      <c r="I164" s="299"/>
      <c r="J164" s="300"/>
      <c r="K164" s="301"/>
      <c r="L164" s="181" t="s">
        <v>2629</v>
      </c>
      <c r="M164" s="181" t="s">
        <v>2630</v>
      </c>
      <c r="N164" s="181" t="s">
        <v>2631</v>
      </c>
      <c r="O164" s="142"/>
    </row>
    <row r="165" spans="1:28" x14ac:dyDescent="0.25">
      <c r="A165" s="172"/>
      <c r="B165" s="288" t="s">
        <v>1170</v>
      </c>
      <c r="C165" s="288"/>
      <c r="D165" s="288"/>
      <c r="E165" s="182">
        <v>0.02</v>
      </c>
      <c r="F165" s="96"/>
      <c r="G165" s="183" t="str">
        <f>IF(F165&gt;0,SUM(E165+F165),"")</f>
        <v/>
      </c>
      <c r="H165" s="140"/>
      <c r="I165" s="289" t="s">
        <v>1175</v>
      </c>
      <c r="J165" s="290"/>
      <c r="K165" s="291"/>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8" t="s">
        <v>1171</v>
      </c>
      <c r="C166" s="288"/>
      <c r="D166" s="288"/>
      <c r="E166" s="182">
        <v>0.02</v>
      </c>
      <c r="F166" s="96"/>
      <c r="G166" s="183" t="str">
        <f t="shared" ref="G166:G168" si="5">IF(F166&gt;0,SUM(E166+F166),"")</f>
        <v/>
      </c>
      <c r="H166" s="140"/>
      <c r="I166" s="289" t="s">
        <v>1176</v>
      </c>
      <c r="J166" s="290"/>
      <c r="K166" s="291"/>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8" t="s">
        <v>1172</v>
      </c>
      <c r="C167" s="288"/>
      <c r="D167" s="288"/>
      <c r="E167" s="182">
        <v>0.02</v>
      </c>
      <c r="F167" s="96"/>
      <c r="G167" s="183" t="str">
        <f t="shared" si="5"/>
        <v/>
      </c>
      <c r="H167" s="140"/>
      <c r="I167" s="289" t="s">
        <v>1177</v>
      </c>
      <c r="J167" s="290"/>
      <c r="K167" s="291"/>
      <c r="L167" s="182">
        <v>0.02</v>
      </c>
      <c r="M167" s="96"/>
      <c r="N167" s="183" t="str">
        <f t="shared" si="6"/>
        <v/>
      </c>
      <c r="O167" s="142"/>
    </row>
    <row r="168" spans="1:28" x14ac:dyDescent="0.25">
      <c r="A168" s="172"/>
      <c r="B168" s="288" t="s">
        <v>1173</v>
      </c>
      <c r="C168" s="288"/>
      <c r="D168" s="288"/>
      <c r="E168" s="182">
        <v>0.03</v>
      </c>
      <c r="F168" s="96"/>
      <c r="G168" s="183" t="str">
        <f t="shared" si="5"/>
        <v/>
      </c>
      <c r="H168" s="140"/>
      <c r="I168" s="289" t="s">
        <v>1178</v>
      </c>
      <c r="J168" s="290"/>
      <c r="K168" s="291"/>
      <c r="L168" s="182">
        <v>0.02</v>
      </c>
      <c r="M168" s="96"/>
      <c r="N168" s="183" t="str">
        <f t="shared" si="6"/>
        <v/>
      </c>
      <c r="O168" s="142"/>
    </row>
    <row r="169" spans="1:28" x14ac:dyDescent="0.25">
      <c r="A169" s="172"/>
      <c r="B169" s="140"/>
      <c r="C169" s="140"/>
      <c r="D169" s="140"/>
      <c r="E169" s="140"/>
      <c r="F169" s="140"/>
      <c r="G169" s="140"/>
      <c r="H169" s="140"/>
      <c r="I169" s="289" t="s">
        <v>1179</v>
      </c>
      <c r="J169" s="290"/>
      <c r="K169" s="291"/>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7" t="s">
        <v>2641</v>
      </c>
      <c r="L171" s="25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4" t="s">
        <v>2649</v>
      </c>
      <c r="C178" s="274"/>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8" t="s">
        <v>2688</v>
      </c>
      <c r="C185" s="278"/>
      <c r="D185" s="278"/>
      <c r="E185" s="278"/>
      <c r="F185" s="278"/>
      <c r="G185" s="278"/>
      <c r="H185" s="278"/>
      <c r="I185" s="278"/>
      <c r="J185" s="278"/>
      <c r="K185" s="278"/>
      <c r="L185" s="278"/>
      <c r="M185" s="278"/>
      <c r="N185" s="278"/>
      <c r="O185" s="142"/>
    </row>
    <row r="186" spans="1:20" x14ac:dyDescent="0.25">
      <c r="A186" s="172"/>
      <c r="B186" s="279"/>
      <c r="C186" s="279"/>
      <c r="D186" s="279"/>
      <c r="E186" s="279"/>
      <c r="F186" s="279"/>
      <c r="G186" s="279"/>
      <c r="H186" s="279"/>
      <c r="I186" s="279"/>
      <c r="J186" s="279"/>
      <c r="K186" s="279"/>
      <c r="L186" s="279"/>
      <c r="M186" s="279"/>
      <c r="N186" s="279"/>
      <c r="O186" s="142"/>
    </row>
    <row r="187" spans="1:20" x14ac:dyDescent="0.25">
      <c r="A187" s="172"/>
      <c r="B187" s="280" t="s">
        <v>2689</v>
      </c>
      <c r="C187" s="281"/>
      <c r="D187" s="281"/>
      <c r="E187" s="281"/>
      <c r="F187" s="281"/>
      <c r="G187" s="281"/>
      <c r="H187" s="281"/>
      <c r="I187" s="281"/>
      <c r="J187" s="281"/>
      <c r="K187" s="281"/>
      <c r="L187" s="281"/>
      <c r="M187" s="281"/>
      <c r="N187" s="28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7"/>
      <c r="B99" s="157"/>
      <c r="C99" s="157"/>
      <c r="D99" s="157"/>
      <c r="E99" s="157"/>
      <c r="F99" s="157"/>
      <c r="G99" s="157"/>
      <c r="H99" s="157"/>
      <c r="I99" s="308" t="s">
        <v>11</v>
      </c>
      <c r="J99" s="30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3" t="s">
        <v>2626</v>
      </c>
      <c r="C151" s="313"/>
      <c r="D151" s="313"/>
      <c r="E151" s="142"/>
      <c r="F151" s="140"/>
      <c r="G151" s="314" t="s">
        <v>2626</v>
      </c>
      <c r="H151" s="314"/>
      <c r="I151" s="315" t="s">
        <v>1167</v>
      </c>
      <c r="J151" s="316"/>
      <c r="K151" s="316"/>
      <c r="L151" s="316"/>
      <c r="M151" s="316"/>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7" t="s">
        <v>2656</v>
      </c>
      <c r="J153" s="318"/>
      <c r="K153" s="318"/>
      <c r="L153" s="318"/>
      <c r="M153" s="318"/>
      <c r="N153" s="318"/>
      <c r="O153" s="319"/>
      <c r="Q153" s="118" t="s">
        <v>17</v>
      </c>
      <c r="U153" s="123">
        <f>D153</f>
        <v>0</v>
      </c>
    </row>
    <row r="154" spans="1:21" x14ac:dyDescent="0.25">
      <c r="A154" s="172"/>
      <c r="B154" s="320" t="s">
        <v>2712</v>
      </c>
      <c r="C154" s="320"/>
      <c r="D154" s="320"/>
      <c r="E154" s="142"/>
      <c r="F154" s="140"/>
      <c r="G154" s="148"/>
      <c r="H154" s="174" t="s">
        <v>2711</v>
      </c>
      <c r="I154" s="317"/>
      <c r="J154" s="318"/>
      <c r="K154" s="318"/>
      <c r="L154" s="318"/>
      <c r="M154" s="318"/>
      <c r="N154" s="318"/>
      <c r="O154" s="319"/>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2" t="s">
        <v>1168</v>
      </c>
      <c r="C162" s="292"/>
      <c r="D162" s="292"/>
      <c r="E162" s="292"/>
      <c r="F162" s="292"/>
      <c r="G162" s="292"/>
      <c r="H162" s="180"/>
      <c r="I162" s="293" t="s">
        <v>1180</v>
      </c>
      <c r="J162" s="294"/>
      <c r="K162" s="294"/>
      <c r="L162" s="294"/>
      <c r="M162" s="294"/>
      <c r="N162" s="29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6" t="s">
        <v>19</v>
      </c>
      <c r="C163" s="297"/>
      <c r="D163" s="298"/>
      <c r="E163" s="293" t="s">
        <v>2628</v>
      </c>
      <c r="F163" s="294"/>
      <c r="G163" s="295"/>
      <c r="H163" s="140"/>
      <c r="I163" s="296" t="s">
        <v>19</v>
      </c>
      <c r="J163" s="297"/>
      <c r="K163" s="29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9"/>
      <c r="C164" s="300"/>
      <c r="D164" s="301"/>
      <c r="E164" s="181" t="s">
        <v>2629</v>
      </c>
      <c r="F164" s="181" t="s">
        <v>2630</v>
      </c>
      <c r="G164" s="181" t="s">
        <v>2631</v>
      </c>
      <c r="H164" s="140"/>
      <c r="I164" s="299"/>
      <c r="J164" s="300"/>
      <c r="K164" s="301"/>
      <c r="L164" s="181" t="s">
        <v>2629</v>
      </c>
      <c r="M164" s="181" t="s">
        <v>2630</v>
      </c>
      <c r="N164" s="181" t="s">
        <v>2631</v>
      </c>
      <c r="O164" s="142"/>
    </row>
    <row r="165" spans="1:28" x14ac:dyDescent="0.25">
      <c r="A165" s="172"/>
      <c r="B165" s="288" t="s">
        <v>1170</v>
      </c>
      <c r="C165" s="288"/>
      <c r="D165" s="288"/>
      <c r="E165" s="182">
        <v>0.02</v>
      </c>
      <c r="F165" s="96"/>
      <c r="G165" s="183" t="str">
        <f>IF(F165&gt;0,SUM(E165+F165),"")</f>
        <v/>
      </c>
      <c r="H165" s="140"/>
      <c r="I165" s="289" t="s">
        <v>1175</v>
      </c>
      <c r="J165" s="290"/>
      <c r="K165" s="291"/>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8" t="s">
        <v>1171</v>
      </c>
      <c r="C166" s="288"/>
      <c r="D166" s="288"/>
      <c r="E166" s="182">
        <v>0.02</v>
      </c>
      <c r="F166" s="96"/>
      <c r="G166" s="183" t="str">
        <f t="shared" ref="G166:G168" si="5">IF(F166&gt;0,SUM(E166+F166),"")</f>
        <v/>
      </c>
      <c r="H166" s="140"/>
      <c r="I166" s="289" t="s">
        <v>1176</v>
      </c>
      <c r="J166" s="290"/>
      <c r="K166" s="291"/>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8" t="s">
        <v>1172</v>
      </c>
      <c r="C167" s="288"/>
      <c r="D167" s="288"/>
      <c r="E167" s="182">
        <v>0.02</v>
      </c>
      <c r="F167" s="96"/>
      <c r="G167" s="183" t="str">
        <f t="shared" si="5"/>
        <v/>
      </c>
      <c r="H167" s="140"/>
      <c r="I167" s="289" t="s">
        <v>1177</v>
      </c>
      <c r="J167" s="290"/>
      <c r="K167" s="291"/>
      <c r="L167" s="182">
        <v>0.02</v>
      </c>
      <c r="M167" s="96"/>
      <c r="N167" s="183" t="str">
        <f t="shared" si="6"/>
        <v/>
      </c>
      <c r="O167" s="142"/>
    </row>
    <row r="168" spans="1:28" x14ac:dyDescent="0.25">
      <c r="A168" s="172"/>
      <c r="B168" s="288" t="s">
        <v>1173</v>
      </c>
      <c r="C168" s="288"/>
      <c r="D168" s="288"/>
      <c r="E168" s="182">
        <v>0.03</v>
      </c>
      <c r="F168" s="96"/>
      <c r="G168" s="183" t="str">
        <f t="shared" si="5"/>
        <v/>
      </c>
      <c r="H168" s="140"/>
      <c r="I168" s="289" t="s">
        <v>1178</v>
      </c>
      <c r="J168" s="290"/>
      <c r="K168" s="291"/>
      <c r="L168" s="182">
        <v>0.02</v>
      </c>
      <c r="M168" s="96"/>
      <c r="N168" s="183" t="str">
        <f t="shared" si="6"/>
        <v/>
      </c>
      <c r="O168" s="142"/>
    </row>
    <row r="169" spans="1:28" x14ac:dyDescent="0.25">
      <c r="A169" s="172"/>
      <c r="B169" s="140"/>
      <c r="C169" s="140"/>
      <c r="D169" s="140"/>
      <c r="E169" s="140"/>
      <c r="F169" s="140"/>
      <c r="G169" s="140"/>
      <c r="H169" s="140"/>
      <c r="I169" s="289" t="s">
        <v>1179</v>
      </c>
      <c r="J169" s="290"/>
      <c r="K169" s="291"/>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7" t="s">
        <v>2641</v>
      </c>
      <c r="L171" s="25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4" t="s">
        <v>2649</v>
      </c>
      <c r="C178" s="274"/>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8" t="s">
        <v>2688</v>
      </c>
      <c r="C185" s="278"/>
      <c r="D185" s="278"/>
      <c r="E185" s="278"/>
      <c r="F185" s="278"/>
      <c r="G185" s="278"/>
      <c r="H185" s="278"/>
      <c r="I185" s="278"/>
      <c r="J185" s="278"/>
      <c r="K185" s="278"/>
      <c r="L185" s="278"/>
      <c r="M185" s="278"/>
      <c r="N185" s="278"/>
      <c r="O185" s="142"/>
    </row>
    <row r="186" spans="1:20" x14ac:dyDescent="0.25">
      <c r="A186" s="172"/>
      <c r="B186" s="279"/>
      <c r="C186" s="279"/>
      <c r="D186" s="279"/>
      <c r="E186" s="279"/>
      <c r="F186" s="279"/>
      <c r="G186" s="279"/>
      <c r="H186" s="279"/>
      <c r="I186" s="279"/>
      <c r="J186" s="279"/>
      <c r="K186" s="279"/>
      <c r="L186" s="279"/>
      <c r="M186" s="279"/>
      <c r="N186" s="279"/>
      <c r="O186" s="142"/>
    </row>
    <row r="187" spans="1:20" x14ac:dyDescent="0.25">
      <c r="A187" s="172"/>
      <c r="B187" s="280" t="s">
        <v>2689</v>
      </c>
      <c r="C187" s="281"/>
      <c r="D187" s="281"/>
      <c r="E187" s="281"/>
      <c r="F187" s="281"/>
      <c r="G187" s="281"/>
      <c r="H187" s="281"/>
      <c r="I187" s="281"/>
      <c r="J187" s="281"/>
      <c r="K187" s="281"/>
      <c r="L187" s="281"/>
      <c r="M187" s="281"/>
      <c r="N187" s="28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7"/>
      <c r="B99" s="157"/>
      <c r="C99" s="157"/>
      <c r="D99" s="157"/>
      <c r="E99" s="157"/>
      <c r="F99" s="157"/>
      <c r="G99" s="157"/>
      <c r="H99" s="157"/>
      <c r="I99" s="308" t="s">
        <v>11</v>
      </c>
      <c r="J99" s="30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3" t="s">
        <v>2626</v>
      </c>
      <c r="C151" s="313"/>
      <c r="D151" s="313"/>
      <c r="E151" s="142"/>
      <c r="F151" s="140"/>
      <c r="G151" s="314" t="s">
        <v>2626</v>
      </c>
      <c r="H151" s="314"/>
      <c r="I151" s="315" t="s">
        <v>1167</v>
      </c>
      <c r="J151" s="316"/>
      <c r="K151" s="316"/>
      <c r="L151" s="316"/>
      <c r="M151" s="316"/>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7" t="s">
        <v>2656</v>
      </c>
      <c r="J153" s="318"/>
      <c r="K153" s="318"/>
      <c r="L153" s="318"/>
      <c r="M153" s="318"/>
      <c r="N153" s="318"/>
      <c r="O153" s="319"/>
      <c r="Q153" s="118" t="s">
        <v>17</v>
      </c>
      <c r="U153" s="123">
        <f>D153</f>
        <v>0</v>
      </c>
    </row>
    <row r="154" spans="1:21" x14ac:dyDescent="0.25">
      <c r="A154" s="172"/>
      <c r="B154" s="320" t="s">
        <v>2712</v>
      </c>
      <c r="C154" s="320"/>
      <c r="D154" s="320"/>
      <c r="E154" s="142"/>
      <c r="F154" s="140"/>
      <c r="G154" s="148"/>
      <c r="H154" s="174" t="s">
        <v>2711</v>
      </c>
      <c r="I154" s="317"/>
      <c r="J154" s="318"/>
      <c r="K154" s="318"/>
      <c r="L154" s="318"/>
      <c r="M154" s="318"/>
      <c r="N154" s="318"/>
      <c r="O154" s="319"/>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2" t="s">
        <v>1168</v>
      </c>
      <c r="C162" s="292"/>
      <c r="D162" s="292"/>
      <c r="E162" s="292"/>
      <c r="F162" s="292"/>
      <c r="G162" s="292"/>
      <c r="H162" s="180"/>
      <c r="I162" s="293" t="s">
        <v>1180</v>
      </c>
      <c r="J162" s="294"/>
      <c r="K162" s="294"/>
      <c r="L162" s="294"/>
      <c r="M162" s="294"/>
      <c r="N162" s="29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6" t="s">
        <v>19</v>
      </c>
      <c r="C163" s="297"/>
      <c r="D163" s="298"/>
      <c r="E163" s="293" t="s">
        <v>2628</v>
      </c>
      <c r="F163" s="294"/>
      <c r="G163" s="295"/>
      <c r="H163" s="140"/>
      <c r="I163" s="296" t="s">
        <v>19</v>
      </c>
      <c r="J163" s="297"/>
      <c r="K163" s="29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9"/>
      <c r="C164" s="300"/>
      <c r="D164" s="301"/>
      <c r="E164" s="181" t="s">
        <v>2629</v>
      </c>
      <c r="F164" s="181" t="s">
        <v>2630</v>
      </c>
      <c r="G164" s="181" t="s">
        <v>2631</v>
      </c>
      <c r="H164" s="140"/>
      <c r="I164" s="299"/>
      <c r="J164" s="300"/>
      <c r="K164" s="301"/>
      <c r="L164" s="181" t="s">
        <v>2629</v>
      </c>
      <c r="M164" s="181" t="s">
        <v>2630</v>
      </c>
      <c r="N164" s="181" t="s">
        <v>2631</v>
      </c>
      <c r="O164" s="142"/>
    </row>
    <row r="165" spans="1:28" x14ac:dyDescent="0.25">
      <c r="A165" s="172"/>
      <c r="B165" s="288" t="s">
        <v>1170</v>
      </c>
      <c r="C165" s="288"/>
      <c r="D165" s="288"/>
      <c r="E165" s="182">
        <v>0.02</v>
      </c>
      <c r="F165" s="96"/>
      <c r="G165" s="183" t="str">
        <f>IF(F165&gt;0,SUM(E165+F165),"")</f>
        <v/>
      </c>
      <c r="H165" s="140"/>
      <c r="I165" s="289" t="s">
        <v>1175</v>
      </c>
      <c r="J165" s="290"/>
      <c r="K165" s="291"/>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8" t="s">
        <v>1171</v>
      </c>
      <c r="C166" s="288"/>
      <c r="D166" s="288"/>
      <c r="E166" s="182">
        <v>0.02</v>
      </c>
      <c r="F166" s="96"/>
      <c r="G166" s="183" t="str">
        <f t="shared" ref="G166:G168" si="5">IF(F166&gt;0,SUM(E166+F166),"")</f>
        <v/>
      </c>
      <c r="H166" s="140"/>
      <c r="I166" s="289" t="s">
        <v>1176</v>
      </c>
      <c r="J166" s="290"/>
      <c r="K166" s="291"/>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8" t="s">
        <v>1172</v>
      </c>
      <c r="C167" s="288"/>
      <c r="D167" s="288"/>
      <c r="E167" s="182">
        <v>0.02</v>
      </c>
      <c r="F167" s="96"/>
      <c r="G167" s="183" t="str">
        <f t="shared" si="5"/>
        <v/>
      </c>
      <c r="H167" s="140"/>
      <c r="I167" s="289" t="s">
        <v>1177</v>
      </c>
      <c r="J167" s="290"/>
      <c r="K167" s="291"/>
      <c r="L167" s="182">
        <v>0.02</v>
      </c>
      <c r="M167" s="96"/>
      <c r="N167" s="183" t="str">
        <f t="shared" si="6"/>
        <v/>
      </c>
      <c r="O167" s="142"/>
    </row>
    <row r="168" spans="1:28" x14ac:dyDescent="0.25">
      <c r="A168" s="172"/>
      <c r="B168" s="288" t="s">
        <v>1173</v>
      </c>
      <c r="C168" s="288"/>
      <c r="D168" s="288"/>
      <c r="E168" s="182">
        <v>0.03</v>
      </c>
      <c r="F168" s="96"/>
      <c r="G168" s="183" t="str">
        <f t="shared" si="5"/>
        <v/>
      </c>
      <c r="H168" s="140"/>
      <c r="I168" s="289" t="s">
        <v>1178</v>
      </c>
      <c r="J168" s="290"/>
      <c r="K168" s="291"/>
      <c r="L168" s="182">
        <v>0.02</v>
      </c>
      <c r="M168" s="96"/>
      <c r="N168" s="183" t="str">
        <f t="shared" si="6"/>
        <v/>
      </c>
      <c r="O168" s="142"/>
    </row>
    <row r="169" spans="1:28" x14ac:dyDescent="0.25">
      <c r="A169" s="172"/>
      <c r="B169" s="140"/>
      <c r="C169" s="140"/>
      <c r="D169" s="140"/>
      <c r="E169" s="140"/>
      <c r="F169" s="140"/>
      <c r="G169" s="140"/>
      <c r="H169" s="140"/>
      <c r="I169" s="289" t="s">
        <v>1179</v>
      </c>
      <c r="J169" s="290"/>
      <c r="K169" s="291"/>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7" t="s">
        <v>2641</v>
      </c>
      <c r="L171" s="25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4" t="s">
        <v>2649</v>
      </c>
      <c r="C178" s="274"/>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8" t="s">
        <v>2688</v>
      </c>
      <c r="C185" s="278"/>
      <c r="D185" s="278"/>
      <c r="E185" s="278"/>
      <c r="F185" s="278"/>
      <c r="G185" s="278"/>
      <c r="H185" s="278"/>
      <c r="I185" s="278"/>
      <c r="J185" s="278"/>
      <c r="K185" s="278"/>
      <c r="L185" s="278"/>
      <c r="M185" s="278"/>
      <c r="N185" s="278"/>
      <c r="O185" s="142"/>
    </row>
    <row r="186" spans="1:20" x14ac:dyDescent="0.25">
      <c r="A186" s="172"/>
      <c r="B186" s="279"/>
      <c r="C186" s="279"/>
      <c r="D186" s="279"/>
      <c r="E186" s="279"/>
      <c r="F186" s="279"/>
      <c r="G186" s="279"/>
      <c r="H186" s="279"/>
      <c r="I186" s="279"/>
      <c r="J186" s="279"/>
      <c r="K186" s="279"/>
      <c r="L186" s="279"/>
      <c r="M186" s="279"/>
      <c r="N186" s="279"/>
      <c r="O186" s="142"/>
    </row>
    <row r="187" spans="1:20" x14ac:dyDescent="0.25">
      <c r="A187" s="172"/>
      <c r="B187" s="280" t="s">
        <v>2689</v>
      </c>
      <c r="C187" s="281"/>
      <c r="D187" s="281"/>
      <c r="E187" s="281"/>
      <c r="F187" s="281"/>
      <c r="G187" s="281"/>
      <c r="H187" s="281"/>
      <c r="I187" s="281"/>
      <c r="J187" s="281"/>
      <c r="K187" s="281"/>
      <c r="L187" s="281"/>
      <c r="M187" s="281"/>
      <c r="N187" s="28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7"/>
      <c r="B99" s="157"/>
      <c r="C99" s="157"/>
      <c r="D99" s="157"/>
      <c r="E99" s="157"/>
      <c r="F99" s="157"/>
      <c r="G99" s="157"/>
      <c r="H99" s="157"/>
      <c r="I99" s="308" t="s">
        <v>11</v>
      </c>
      <c r="J99" s="30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3" t="s">
        <v>2626</v>
      </c>
      <c r="C151" s="313"/>
      <c r="D151" s="313"/>
      <c r="E151" s="142"/>
      <c r="F151" s="140"/>
      <c r="G151" s="314" t="s">
        <v>2626</v>
      </c>
      <c r="H151" s="314"/>
      <c r="I151" s="315" t="s">
        <v>1167</v>
      </c>
      <c r="J151" s="316"/>
      <c r="K151" s="316"/>
      <c r="L151" s="316"/>
      <c r="M151" s="316"/>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7" t="s">
        <v>2656</v>
      </c>
      <c r="J153" s="318"/>
      <c r="K153" s="318"/>
      <c r="L153" s="318"/>
      <c r="M153" s="318"/>
      <c r="N153" s="318"/>
      <c r="O153" s="319"/>
      <c r="Q153" s="118" t="s">
        <v>17</v>
      </c>
      <c r="U153" s="123">
        <f>D153</f>
        <v>0</v>
      </c>
    </row>
    <row r="154" spans="1:21" x14ac:dyDescent="0.25">
      <c r="A154" s="172"/>
      <c r="B154" s="320" t="s">
        <v>2712</v>
      </c>
      <c r="C154" s="320"/>
      <c r="D154" s="320"/>
      <c r="E154" s="142"/>
      <c r="F154" s="140"/>
      <c r="G154" s="148"/>
      <c r="H154" s="174" t="s">
        <v>2711</v>
      </c>
      <c r="I154" s="317"/>
      <c r="J154" s="318"/>
      <c r="K154" s="318"/>
      <c r="L154" s="318"/>
      <c r="M154" s="318"/>
      <c r="N154" s="318"/>
      <c r="O154" s="319"/>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2" t="s">
        <v>1168</v>
      </c>
      <c r="C162" s="292"/>
      <c r="D162" s="292"/>
      <c r="E162" s="292"/>
      <c r="F162" s="292"/>
      <c r="G162" s="292"/>
      <c r="H162" s="180"/>
      <c r="I162" s="293" t="s">
        <v>1180</v>
      </c>
      <c r="J162" s="294"/>
      <c r="K162" s="294"/>
      <c r="L162" s="294"/>
      <c r="M162" s="294"/>
      <c r="N162" s="29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6" t="s">
        <v>19</v>
      </c>
      <c r="C163" s="297"/>
      <c r="D163" s="298"/>
      <c r="E163" s="293" t="s">
        <v>2628</v>
      </c>
      <c r="F163" s="294"/>
      <c r="G163" s="295"/>
      <c r="H163" s="140"/>
      <c r="I163" s="296" t="s">
        <v>19</v>
      </c>
      <c r="J163" s="297"/>
      <c r="K163" s="29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299"/>
      <c r="C164" s="300"/>
      <c r="D164" s="301"/>
      <c r="E164" s="181" t="s">
        <v>2629</v>
      </c>
      <c r="F164" s="181" t="s">
        <v>2630</v>
      </c>
      <c r="G164" s="181" t="s">
        <v>2631</v>
      </c>
      <c r="H164" s="140"/>
      <c r="I164" s="299"/>
      <c r="J164" s="300"/>
      <c r="K164" s="301"/>
      <c r="L164" s="181" t="s">
        <v>2629</v>
      </c>
      <c r="M164" s="181" t="s">
        <v>2630</v>
      </c>
      <c r="N164" s="181" t="s">
        <v>2631</v>
      </c>
      <c r="O164" s="142"/>
    </row>
    <row r="165" spans="1:28" x14ac:dyDescent="0.25">
      <c r="A165" s="172"/>
      <c r="B165" s="288" t="s">
        <v>1170</v>
      </c>
      <c r="C165" s="288"/>
      <c r="D165" s="288"/>
      <c r="E165" s="182">
        <v>0.02</v>
      </c>
      <c r="F165" s="96"/>
      <c r="G165" s="183" t="str">
        <f>IF(F165&gt;0,SUM(E165+F165),"")</f>
        <v/>
      </c>
      <c r="H165" s="140"/>
      <c r="I165" s="289" t="s">
        <v>1175</v>
      </c>
      <c r="J165" s="290"/>
      <c r="K165" s="291"/>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8" t="s">
        <v>1171</v>
      </c>
      <c r="C166" s="288"/>
      <c r="D166" s="288"/>
      <c r="E166" s="182">
        <v>0.02</v>
      </c>
      <c r="F166" s="96"/>
      <c r="G166" s="183" t="str">
        <f t="shared" ref="G166:G168" si="7">IF(F166&gt;0,SUM(E166+F166),"")</f>
        <v/>
      </c>
      <c r="H166" s="140"/>
      <c r="I166" s="289" t="s">
        <v>1176</v>
      </c>
      <c r="J166" s="290"/>
      <c r="K166" s="291"/>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8" t="s">
        <v>1172</v>
      </c>
      <c r="C167" s="288"/>
      <c r="D167" s="288"/>
      <c r="E167" s="182">
        <v>0.02</v>
      </c>
      <c r="F167" s="96"/>
      <c r="G167" s="183" t="str">
        <f t="shared" si="7"/>
        <v/>
      </c>
      <c r="H167" s="140"/>
      <c r="I167" s="289" t="s">
        <v>1177</v>
      </c>
      <c r="J167" s="290"/>
      <c r="K167" s="291"/>
      <c r="L167" s="182">
        <v>0.02</v>
      </c>
      <c r="M167" s="96"/>
      <c r="N167" s="183" t="str">
        <f t="shared" si="8"/>
        <v/>
      </c>
      <c r="O167" s="142"/>
    </row>
    <row r="168" spans="1:28" x14ac:dyDescent="0.25">
      <c r="A168" s="172"/>
      <c r="B168" s="288" t="s">
        <v>1173</v>
      </c>
      <c r="C168" s="288"/>
      <c r="D168" s="288"/>
      <c r="E168" s="182">
        <v>0.03</v>
      </c>
      <c r="F168" s="96"/>
      <c r="G168" s="183" t="str">
        <f t="shared" si="7"/>
        <v/>
      </c>
      <c r="H168" s="140"/>
      <c r="I168" s="289" t="s">
        <v>1178</v>
      </c>
      <c r="J168" s="290"/>
      <c r="K168" s="291"/>
      <c r="L168" s="182">
        <v>0.02</v>
      </c>
      <c r="M168" s="96"/>
      <c r="N168" s="183" t="str">
        <f t="shared" si="8"/>
        <v/>
      </c>
      <c r="O168" s="142"/>
    </row>
    <row r="169" spans="1:28" x14ac:dyDescent="0.25">
      <c r="A169" s="172"/>
      <c r="B169" s="140"/>
      <c r="C169" s="140"/>
      <c r="D169" s="140"/>
      <c r="E169" s="140"/>
      <c r="F169" s="140"/>
      <c r="G169" s="140"/>
      <c r="H169" s="140"/>
      <c r="I169" s="289" t="s">
        <v>1179</v>
      </c>
      <c r="J169" s="290"/>
      <c r="K169" s="291"/>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7" t="s">
        <v>2641</v>
      </c>
      <c r="L171" s="257"/>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4" t="s">
        <v>2649</v>
      </c>
      <c r="C178" s="274"/>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8" t="s">
        <v>2688</v>
      </c>
      <c r="C185" s="278"/>
      <c r="D185" s="278"/>
      <c r="E185" s="278"/>
      <c r="F185" s="278"/>
      <c r="G185" s="278"/>
      <c r="H185" s="278"/>
      <c r="I185" s="278"/>
      <c r="J185" s="278"/>
      <c r="K185" s="278"/>
      <c r="L185" s="278"/>
      <c r="M185" s="278"/>
      <c r="N185" s="278"/>
      <c r="O185" s="142"/>
    </row>
    <row r="186" spans="1:20" x14ac:dyDescent="0.25">
      <c r="A186" s="172"/>
      <c r="B186" s="279"/>
      <c r="C186" s="279"/>
      <c r="D186" s="279"/>
      <c r="E186" s="279"/>
      <c r="F186" s="279"/>
      <c r="G186" s="279"/>
      <c r="H186" s="279"/>
      <c r="I186" s="279"/>
      <c r="J186" s="279"/>
      <c r="K186" s="279"/>
      <c r="L186" s="279"/>
      <c r="M186" s="279"/>
      <c r="N186" s="279"/>
      <c r="O186" s="142"/>
    </row>
    <row r="187" spans="1:20" x14ac:dyDescent="0.25">
      <c r="A187" s="172"/>
      <c r="B187" s="280" t="s">
        <v>2689</v>
      </c>
      <c r="C187" s="281"/>
      <c r="D187" s="281"/>
      <c r="E187" s="281"/>
      <c r="F187" s="281"/>
      <c r="G187" s="281"/>
      <c r="H187" s="281"/>
      <c r="I187" s="281"/>
      <c r="J187" s="281"/>
      <c r="K187" s="281"/>
      <c r="L187" s="281"/>
      <c r="M187" s="281"/>
      <c r="N187" s="281"/>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7"/>
      <c r="B99" s="157"/>
      <c r="C99" s="157"/>
      <c r="D99" s="157"/>
      <c r="E99" s="157"/>
      <c r="F99" s="157"/>
      <c r="G99" s="157"/>
      <c r="H99" s="157"/>
      <c r="I99" s="308" t="s">
        <v>11</v>
      </c>
      <c r="J99" s="30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3" t="s">
        <v>2626</v>
      </c>
      <c r="C152" s="313"/>
      <c r="D152" s="313"/>
      <c r="E152" s="142"/>
      <c r="F152" s="140"/>
      <c r="G152" s="314" t="s">
        <v>2626</v>
      </c>
      <c r="H152" s="314"/>
      <c r="I152" s="315" t="s">
        <v>1167</v>
      </c>
      <c r="J152" s="316"/>
      <c r="K152" s="316"/>
      <c r="L152" s="316"/>
      <c r="M152" s="316"/>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7" t="s">
        <v>2656</v>
      </c>
      <c r="J154" s="318"/>
      <c r="K154" s="318"/>
      <c r="L154" s="318"/>
      <c r="M154" s="318"/>
      <c r="N154" s="318"/>
      <c r="O154" s="319"/>
      <c r="Q154" s="118" t="s">
        <v>17</v>
      </c>
      <c r="U154" s="123">
        <f>D154</f>
        <v>0</v>
      </c>
    </row>
    <row r="155" spans="1:21" x14ac:dyDescent="0.25">
      <c r="A155" s="172"/>
      <c r="B155" s="320" t="s">
        <v>2712</v>
      </c>
      <c r="C155" s="320"/>
      <c r="D155" s="320"/>
      <c r="E155" s="142"/>
      <c r="F155" s="140"/>
      <c r="G155" s="148"/>
      <c r="H155" s="174" t="s">
        <v>2711</v>
      </c>
      <c r="I155" s="317"/>
      <c r="J155" s="318"/>
      <c r="K155" s="318"/>
      <c r="L155" s="318"/>
      <c r="M155" s="318"/>
      <c r="N155" s="318"/>
      <c r="O155" s="319"/>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2" t="s">
        <v>1168</v>
      </c>
      <c r="C163" s="292"/>
      <c r="D163" s="292"/>
      <c r="E163" s="292"/>
      <c r="F163" s="292"/>
      <c r="G163" s="292"/>
      <c r="H163" s="180"/>
      <c r="I163" s="293" t="s">
        <v>1180</v>
      </c>
      <c r="J163" s="294"/>
      <c r="K163" s="294"/>
      <c r="L163" s="294"/>
      <c r="M163" s="294"/>
      <c r="N163" s="29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6" t="s">
        <v>19</v>
      </c>
      <c r="C164" s="297"/>
      <c r="D164" s="298"/>
      <c r="E164" s="293" t="s">
        <v>2628</v>
      </c>
      <c r="F164" s="294"/>
      <c r="G164" s="295"/>
      <c r="H164" s="140"/>
      <c r="I164" s="296" t="s">
        <v>19</v>
      </c>
      <c r="J164" s="297"/>
      <c r="K164" s="29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299"/>
      <c r="C165" s="300"/>
      <c r="D165" s="301"/>
      <c r="E165" s="181" t="s">
        <v>2629</v>
      </c>
      <c r="F165" s="181" t="s">
        <v>2630</v>
      </c>
      <c r="G165" s="181" t="s">
        <v>2631</v>
      </c>
      <c r="H165" s="140"/>
      <c r="I165" s="299"/>
      <c r="J165" s="300"/>
      <c r="K165" s="301"/>
      <c r="L165" s="181" t="s">
        <v>2629</v>
      </c>
      <c r="M165" s="181" t="s">
        <v>2630</v>
      </c>
      <c r="N165" s="181" t="s">
        <v>2631</v>
      </c>
      <c r="O165" s="142"/>
    </row>
    <row r="166" spans="1:28" x14ac:dyDescent="0.25">
      <c r="A166" s="172"/>
      <c r="B166" s="288" t="s">
        <v>1170</v>
      </c>
      <c r="C166" s="288"/>
      <c r="D166" s="288"/>
      <c r="E166" s="182">
        <v>0.02</v>
      </c>
      <c r="F166" s="96"/>
      <c r="G166" s="183" t="str">
        <f>IF(F166&gt;0,SUM(E166+F166),"")</f>
        <v/>
      </c>
      <c r="H166" s="140"/>
      <c r="I166" s="289" t="s">
        <v>1175</v>
      </c>
      <c r="J166" s="290"/>
      <c r="K166" s="291"/>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8" t="s">
        <v>1171</v>
      </c>
      <c r="C167" s="288"/>
      <c r="D167" s="288"/>
      <c r="E167" s="182">
        <v>0.02</v>
      </c>
      <c r="F167" s="96"/>
      <c r="G167" s="183" t="str">
        <f t="shared" ref="G167:G169" si="5">IF(F167&gt;0,SUM(E167+F167),"")</f>
        <v/>
      </c>
      <c r="H167" s="140"/>
      <c r="I167" s="289" t="s">
        <v>1176</v>
      </c>
      <c r="J167" s="290"/>
      <c r="K167" s="291"/>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8" t="s">
        <v>1172</v>
      </c>
      <c r="C168" s="288"/>
      <c r="D168" s="288"/>
      <c r="E168" s="182">
        <v>0.02</v>
      </c>
      <c r="F168" s="96"/>
      <c r="G168" s="183" t="str">
        <f t="shared" si="5"/>
        <v/>
      </c>
      <c r="H168" s="140"/>
      <c r="I168" s="289" t="s">
        <v>1177</v>
      </c>
      <c r="J168" s="290"/>
      <c r="K168" s="291"/>
      <c r="L168" s="182">
        <v>0.02</v>
      </c>
      <c r="M168" s="96"/>
      <c r="N168" s="183" t="str">
        <f t="shared" si="6"/>
        <v/>
      </c>
      <c r="O168" s="142"/>
    </row>
    <row r="169" spans="1:28" x14ac:dyDescent="0.25">
      <c r="A169" s="172"/>
      <c r="B169" s="288" t="s">
        <v>1173</v>
      </c>
      <c r="C169" s="288"/>
      <c r="D169" s="288"/>
      <c r="E169" s="182">
        <v>0.03</v>
      </c>
      <c r="F169" s="96"/>
      <c r="G169" s="183" t="str">
        <f t="shared" si="5"/>
        <v/>
      </c>
      <c r="H169" s="140"/>
      <c r="I169" s="289" t="s">
        <v>1178</v>
      </c>
      <c r="J169" s="290"/>
      <c r="K169" s="291"/>
      <c r="L169" s="182">
        <v>0.02</v>
      </c>
      <c r="M169" s="96"/>
      <c r="N169" s="183" t="str">
        <f t="shared" si="6"/>
        <v/>
      </c>
      <c r="O169" s="142"/>
    </row>
    <row r="170" spans="1:28" x14ac:dyDescent="0.25">
      <c r="A170" s="172"/>
      <c r="B170" s="140"/>
      <c r="C170" s="140"/>
      <c r="D170" s="140"/>
      <c r="E170" s="140"/>
      <c r="F170" s="140"/>
      <c r="G170" s="140"/>
      <c r="H170" s="140"/>
      <c r="I170" s="289" t="s">
        <v>1179</v>
      </c>
      <c r="J170" s="290"/>
      <c r="K170" s="291"/>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7" t="s">
        <v>2641</v>
      </c>
      <c r="L172" s="257"/>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4" t="s">
        <v>2649</v>
      </c>
      <c r="C179" s="274"/>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8" t="s">
        <v>2688</v>
      </c>
      <c r="C186" s="278"/>
      <c r="D186" s="278"/>
      <c r="E186" s="278"/>
      <c r="F186" s="278"/>
      <c r="G186" s="278"/>
      <c r="H186" s="278"/>
      <c r="I186" s="278"/>
      <c r="J186" s="278"/>
      <c r="K186" s="278"/>
      <c r="L186" s="278"/>
      <c r="M186" s="278"/>
      <c r="N186" s="278"/>
      <c r="O186" s="142"/>
    </row>
    <row r="187" spans="1:20" x14ac:dyDescent="0.25">
      <c r="A187" s="172"/>
      <c r="B187" s="279"/>
      <c r="C187" s="279"/>
      <c r="D187" s="279"/>
      <c r="E187" s="279"/>
      <c r="F187" s="279"/>
      <c r="G187" s="279"/>
      <c r="H187" s="279"/>
      <c r="I187" s="279"/>
      <c r="J187" s="279"/>
      <c r="K187" s="279"/>
      <c r="L187" s="279"/>
      <c r="M187" s="279"/>
      <c r="N187" s="279"/>
      <c r="O187" s="142"/>
    </row>
    <row r="188" spans="1:20" x14ac:dyDescent="0.25">
      <c r="A188" s="172"/>
      <c r="B188" s="280" t="s">
        <v>2689</v>
      </c>
      <c r="C188" s="281"/>
      <c r="D188" s="281"/>
      <c r="E188" s="281"/>
      <c r="F188" s="281"/>
      <c r="G188" s="281"/>
      <c r="H188" s="281"/>
      <c r="I188" s="281"/>
      <c r="J188" s="281"/>
      <c r="K188" s="281"/>
      <c r="L188" s="281"/>
      <c r="M188" s="281"/>
      <c r="N188" s="281"/>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326</vt:i4>
      </vt:variant>
    </vt:vector>
  </HeadingPairs>
  <TitlesOfParts>
    <vt:vector size="336"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Integrante_1!DptoSel8</vt:lpstr>
      <vt:lpstr>Integrante_2!DptoSel8</vt:lpstr>
      <vt:lpstr>Integrante_3!DptoSel8</vt:lpstr>
      <vt:lpstr>Integrante_4!DptoSel8</vt:lpstr>
      <vt:lpstr>Integrante_5!DptoSel8</vt:lpstr>
      <vt:lpstr>Integrante_6!DptoSel8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Yissa</cp:lastModifiedBy>
  <cp:lastPrinted>2020-11-07T00:02:21Z</cp:lastPrinted>
  <dcterms:created xsi:type="dcterms:W3CDTF">2020-10-14T21:57:42Z</dcterms:created>
  <dcterms:modified xsi:type="dcterms:W3CDTF">2020-12-29T23:15:45Z</dcterms:modified>
</cp:coreProperties>
</file>