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FICINA\Desktop\descargablñes de invitacion modalidad propia\ASOMADOR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230" windowHeight="10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<sst xmlns="http://schemas.openxmlformats.org/spreadsheetml/2006/main" count="3096" uniqueCount="2701">
  <si>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</si>
  <si>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</si>
  <si>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</si>
  <si>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</si>
  <si>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</si>
  <si>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</si>
  <si>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</si>
  <si>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</si>
  <si>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</si>
  <si>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</si>
  <si>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</si>
  <si>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</si>
  <si>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</si>
  <si>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</si>
  <si>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</si>
  <si>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</si>
  <si>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</si>
  <si>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</si>
  <si>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</si>
  <si>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</si>
  <si>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</si>
  <si>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</si>
  <si>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</si>
  <si>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</si>
  <si>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</si>
  <si>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</si>
  <si>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</si>
  <si>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</si>
  <si>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</si>
  <si>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</si>
  <si>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</si>
  <si>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</si>
  <si>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</si>
  <si>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</si>
  <si>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</si>
  <si>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</si>
  <si>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</si>
  <si>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</si>
  <si>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</si>
  <si>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</si>
  <si>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</si>
  <si>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</si>
  <si>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</si>
  <si>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</si>
  <si>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</si>
  <si>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</si>
  <si>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</si>
  <si>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</si>
  <si>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</si>
  <si>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</si>
  <si>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</si>
  <si>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</si>
  <si>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</si>
  <si>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</si>
  <si>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</si>
  <si>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</si>
  <si>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</si>
  <si>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</si>
  <si>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</si>
  <si>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</si>
  <si>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</si>
  <si>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</si>
  <si>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</si>
  <si>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</si>
  <si>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</si>
  <si>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</si>
  <si>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</si>
  <si>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</si>
  <si>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</si>
  <si>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</si>
  <si>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</si>
  <si>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</si>
  <si>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</si>
  <si>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</si>
  <si>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</si>
  <si>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</si>
  <si>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</si>
  <si>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</si>
  <si>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</si>
  <si>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</si>
  <si>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</si>
  <si>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</si>
  <si>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</si>
  <si>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</si>
  <si>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</si>
  <si>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</si>
  <si>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</si>
  <si>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</si>
  <si>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</si>
  <si>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</si>
  <si>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</si>
  <si>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</si>
  <si>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</si>
  <si>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</si>
  <si>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</si>
  <si>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</si>
  <si>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</si>
  <si>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</si>
  <si>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</si>
  <si>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</si>
  <si>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</si>
  <si>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</si>
  <si>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</si>
  <si>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</si>
  <si>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</si>
  <si>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</si>
  <si>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</si>
  <si>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</si>
  <si>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</si>
  <si>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</si>
  <si>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</si>
  <si>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</si>
  <si>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</si>
  <si>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</si>
  <si>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</si>
  <si>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</si>
  <si>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</si>
  <si>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</si>
  <si>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</si>
  <si>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</si>
  <si>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</si>
  <si>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</si>
  <si>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</si>
  <si>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</si>
  <si>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</si>
  <si>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</si>
  <si>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</si>
  <si>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</si>
  <si>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</si>
  <si>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</si>
  <si>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</si>
  <si>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</si>
  <si>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</si>
  <si>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</si>
  <si>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</si>
  <si>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</si>
  <si>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</si>
  <si>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</si>
  <si>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</si>
  <si>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</si>
  <si>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</si>
  <si>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</si>
  <si>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</si>
  <si>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</si>
  <si>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</si>
  <si>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</si>
  <si>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</si>
  <si>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</si>
  <si>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</si>
  <si>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</si>
  <si>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</si>
  <si>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</si>
  <si>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</si>
  <si>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</si>
  <si>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</si>
  <si>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</si>
  <si>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</si>
  <si>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</si>
  <si>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</si>
  <si>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</si>
  <si>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</si>
  <si>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</si>
  <si>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</si>
  <si>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</si>
  <si>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</si>
  <si>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</si>
  <si>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</si>
  <si>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</si>
  <si>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</si>
  <si>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</si>
  <si>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</si>
  <si>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</si>
  <si>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</si>
  <si>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</si>
  <si>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</si>
  <si>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</si>
  <si>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</si>
  <si>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</si>
  <si>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</si>
  <si>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</si>
  <si>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</si>
  <si>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</si>
  <si>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</si>
  <si>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</si>
  <si>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</si>
  <si>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</si>
  <si>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</si>
  <si>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</si>
  <si>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</si>
  <si>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</si>
  <si>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</si>
  <si>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</si>
  <si>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</si>
  <si>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</si>
  <si>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</si>
  <si>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</si>
  <si>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</si>
  <si>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</si>
  <si>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</si>
  <si>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</si>
  <si>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</si>
  <si>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</si>
  <si>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</si>
  <si>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</si>
  <si>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</si>
  <si>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</si>
  <si>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</si>
  <si>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</si>
  <si>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</si>
  <si>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</si>
  <si>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</si>
  <si>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</si>
  <si>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</si>
  <si>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</si>
  <si>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</si>
  <si>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</si>
  <si>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</si>
  <si>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</si>
  <si>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</si>
  <si>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</si>
  <si>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</si>
  <si>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</si>
  <si>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</si>
  <si>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</si>
  <si>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</si>
  <si>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</si>
  <si>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</si>
  <si>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</si>
  <si>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</si>
  <si>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</si>
  <si>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</si>
  <si>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</si>
  <si>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</si>
  <si>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</si>
  <si>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</si>
  <si>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</si>
  <si>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</si>
  <si>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</si>
  <si>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</si>
  <si>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</si>
  <si>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</si>
  <si>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</si>
  <si>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</si>
  <si>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</si>
  <si>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</si>
  <si>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</si>
  <si>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</si>
  <si>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</si>
  <si>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</si>
  <si>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</si>
  <si>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</si>
  <si>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</si>
  <si>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</si>
  <si>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</si>
  <si>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</si>
  <si>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</si>
  <si>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</si>
  <si>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</si>
  <si>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</si>
  <si>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</si>
  <si>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</si>
  <si>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</si>
  <si>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</si>
  <si>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</si>
  <si>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</si>
  <si>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</si>
  <si>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</si>
  <si>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</si>
  <si>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</si>
  <si>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</si>
  <si>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</si>
  <si>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</si>
  <si>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</si>
  <si>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</si>
  <si>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</si>
  <si>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</si>
  <si>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</si>
  <si>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</si>
  <si>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</si>
  <si>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</si>
  <si>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</si>
  <si>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</si>
  <si>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</si>
  <si>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</si>
  <si>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</si>
  <si>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</si>
  <si>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</si>
  <si>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</si>
  <si>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</si>
  <si>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</si>
  <si>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</si>
  <si>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</si>
  <si>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</si>
  <si>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</si>
  <si>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</si>
  <si>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</si>
  <si>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</si>
  <si>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</si>
  <si>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</si>
  <si>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</si>
  <si>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</si>
  <si>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</si>
  <si>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</si>
  <si>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</si>
  <si>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</si>
  <si>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</si>
  <si>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</si>
  <si>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</si>
  <si>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</si>
  <si>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</si>
  <si>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</si>
  <si>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</si>
  <si>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</si>
  <si>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</si>
  <si>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</si>
  <si>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</si>
  <si>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</si>
  <si>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</si>
  <si>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</si>
  <si>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</si>
  <si>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</si>
  <si>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</si>
  <si>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</si>
  <si>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</si>
  <si>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</si>
  <si>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</si>
  <si>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</si>
  <si>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</si>
  <si>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</si>
  <si>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</si>
  <si>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</si>
  <si>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</si>
  <si>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</si>
  <si>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</si>
  <si>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</si>
  <si>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</si>
  <si>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</si>
  <si>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</si>
  <si>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</si>
  <si>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</si>
  <si>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</si>
  <si>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</si>
  <si>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</si>
  <si>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</si>
  <si>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</si>
  <si>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</si>
  <si>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</si>
  <si>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</si>
  <si>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</si>
  <si>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</si>
  <si>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</si>
  <si>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</si>
  <si>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</si>
  <si>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</si>
  <si>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</si>
  <si>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</si>
  <si>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</si>
  <si>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</si>
  <si>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</si>
  <si>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</si>
  <si>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</si>
  <si>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</si>
  <si>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</si>
  <si>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</si>
  <si>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</si>
  <si>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</si>
  <si>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</si>
  <si>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</si>
  <si>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</si>
  <si>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</si>
  <si>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</si>
  <si>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</si>
  <si>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</si>
  <si>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</si>
  <si>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</si>
  <si>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</si>
  <si>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</si>
  <si>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</si>
  <si>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</si>
  <si>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</si>
  <si>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</si>
  <si>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</si>
  <si>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</si>
  <si>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</si>
  <si>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</si>
  <si>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</si>
  <si>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</si>
  <si>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</si>
  <si>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</si>
  <si>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</si>
  <si>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</si>
  <si>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</si>
  <si>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</si>
  <si>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</si>
  <si>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</si>
  <si>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</si>
  <si>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</si>
  <si>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</si>
  <si>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</si>
  <si>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</si>
  <si>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</si>
  <si>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</si>
  <si>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</si>
  <si>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</si>
  <si>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</si>
  <si>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</si>
  <si>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</si>
  <si>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</si>
  <si>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</si>
  <si>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</si>
  <si>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</si>
  <si>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</si>
  <si>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</si>
  <si>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</si>
  <si>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</si>
  <si>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</si>
  <si>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</si>
  <si>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</si>
  <si>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</si>
  <si>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</si>
  <si>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</si>
  <si>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</si>
  <si>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</si>
  <si>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</si>
  <si>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</si>
  <si>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</si>
  <si>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</si>
  <si>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</si>
  <si>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</si>
  <si>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</si>
  <si>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</si>
  <si>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</si>
  <si>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</si>
  <si>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</si>
  <si>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</si>
  <si>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</si>
  <si>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</si>
  <si>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</si>
  <si>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</si>
  <si>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</si>
  <si>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</si>
  <si>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</si>
  <si>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</si>
  <si>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</si>
  <si>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</si>
  <si>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</si>
  <si>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</si>
  <si>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</si>
  <si>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</si>
  <si>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</si>
  <si>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</si>
  <si>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</si>
  <si>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</si>
  <si>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</si>
  <si>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</si>
  <si>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</si>
  <si>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</si>
  <si>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</si>
  <si>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</si>
  <si>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</si>
  <si>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</si>
  <si>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</si>
  <si>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</si>
  <si>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</si>
  <si>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</si>
  <si>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</si>
  <si>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</si>
  <si>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</si>
  <si>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</si>
  <si>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</si>
  <si>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</si>
  <si>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</si>
  <si>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</si>
  <si>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</si>
  <si>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</si>
  <si>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</si>
  <si>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</si>
  <si>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</si>
  <si>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</si>
  <si>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</si>
  <si>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</si>
  <si>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</si>
  <si>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</si>
  <si>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</si>
  <si>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</si>
  <si>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</si>
  <si>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</si>
  <si>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</si>
  <si>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</si>
  <si>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</si>
  <si>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</si>
  <si>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</si>
  <si>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</si>
  <si>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</si>
  <si>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</si>
  <si>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</si>
  <si>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</si>
  <si>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</si>
  <si>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</si>
  <si>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</si>
  <si>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</si>
  <si>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</si>
  <si>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</si>
  <si>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</si>
  <si>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</si>
  <si>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</si>
  <si>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</si>
  <si>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</si>
  <si>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</si>
  <si>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</si>
  <si>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</si>
  <si>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</si>
  <si>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</si>
  <si>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</si>
  <si>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</si>
  <si>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</si>
  <si>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</si>
  <si>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</si>
  <si>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</si>
  <si>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</si>
  <si>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</si>
  <si>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</si>
  <si>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</si>
  <si>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</si>
  <si>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</si>
  <si>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</si>
  <si>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</si>
  <si>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</si>
  <si>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</si>
  <si>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</si>
  <si>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</si>
  <si>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</si>
  <si>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</si>
  <si>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</si>
  <si>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</si>
  <si>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</si>
  <si>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</si>
  <si>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</si>
  <si>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</si>
  <si>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</si>
  <si>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</si>
  <si>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</si>
  <si>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</si>
  <si>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</si>
  <si>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</si>
  <si>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</si>
  <si>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</si>
  <si>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</si>
  <si>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</si>
  <si>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</si>
  <si>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</si>
  <si>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</si>
  <si>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</si>
  <si>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</si>
  <si>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</si>
  <si>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</si>
  <si>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</si>
  <si>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</si>
  <si>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</si>
  <si>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</si>
  <si>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</si>
  <si>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</si>
  <si>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</si>
  <si>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</si>
  <si>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</si>
  <si>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</si>
  <si>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</si>
  <si>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</si>
  <si>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</si>
  <si>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</si>
  <si>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</si>
  <si>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</si>
  <si>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</si>
  <si>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</si>
  <si>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</si>
  <si>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</si>
  <si>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</si>
  <si>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</si>
  <si>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</si>
  <si>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</si>
  <si>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</si>
  <si>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</si>
  <si>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</si>
  <si>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</si>
  <si>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</si>
  <si>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</si>
  <si>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</si>
  <si>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</si>
  <si>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</si>
  <si>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</si>
  <si>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</si>
  <si>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</si>
  <si>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</si>
  <si>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</si>
  <si>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</si>
  <si>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</si>
  <si>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</si>
  <si>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</si>
  <si>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</si>
  <si>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</si>
  <si>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</si>
  <si>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</si>
  <si>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</si>
  <si>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</si>
  <si>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</si>
  <si>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</si>
  <si>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</si>
  <si>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</si>
  <si>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</si>
  <si>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</si>
  <si>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</si>
  <si>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</si>
  <si>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</si>
  <si>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</si>
  <si>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</si>
  <si>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</si>
  <si>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</si>
  <si>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</si>
  <si>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</si>
  <si>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</si>
  <si>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</si>
  <si>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</si>
  <si>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</si>
  <si>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</si>
  <si>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</si>
  <si>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</si>
  <si>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</si>
  <si>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</si>
  <si>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</si>
  <si>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</si>
  <si>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</si>
  <si>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</si>
  <si>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</si>
  <si>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</si>
  <si>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</si>
  <si>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</si>
  <si>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</si>
  <si>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</si>
  <si>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</si>
  <si>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</si>
  <si>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</si>
  <si>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</si>
  <si>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</si>
  <si>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</si>
  <si>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</si>
  <si>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</si>
  <si>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</si>
  <si>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</si>
  <si>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</si>
  <si>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</si>
  <si>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</si>
  <si>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</si>
  <si>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</si>
  <si>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</si>
  <si>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</si>
  <si>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</si>
  <si>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</si>
  <si>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</si>
  <si>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</si>
  <si>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</si>
  <si>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</si>
  <si>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</si>
  <si>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</si>
  <si>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</si>
  <si>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</si>
  <si>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</si>
  <si>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</si>
  <si>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</si>
  <si>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</si>
  <si>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</si>
  <si>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</si>
  <si>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</si>
  <si>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</si>
  <si>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</si>
  <si>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</si>
  <si>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</si>
  <si>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</si>
  <si>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</si>
  <si>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</si>
  <si>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</si>
  <si>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</si>
  <si>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</si>
  <si>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</si>
  <si>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</si>
  <si>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</si>
  <si>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</si>
  <si>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</si>
  <si>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</si>
  <si>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</si>
  <si>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</si>
  <si>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</si>
  <si>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</si>
  <si>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</si>
  <si>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</si>
  <si>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</si>
  <si>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</si>
  <si>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</si>
  <si>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</si>
  <si>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</si>
  <si>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</si>
  <si>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</si>
  <si>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</si>
  <si>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</si>
  <si>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</si>
  <si>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</si>
  <si>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</si>
  <si>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</si>
  <si>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</si>
  <si>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</si>
  <si>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</si>
  <si>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</si>
  <si>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</si>
  <si>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</si>
  <si>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</si>
  <si>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</si>
  <si>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</si>
  <si>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</si>
  <si>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</si>
  <si>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</si>
  <si>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</si>
  <si>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</si>
  <si>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</si>
  <si>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</si>
  <si>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</si>
  <si>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</si>
  <si>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</si>
  <si>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</si>
  <si>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</si>
  <si>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</si>
  <si>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</si>
  <si>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</si>
  <si>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</si>
  <si>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</si>
  <si>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</si>
  <si>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</si>
  <si>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</si>
  <si>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</si>
  <si>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</si>
  <si>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</si>
  <si>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</si>
  <si>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</si>
  <si>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</si>
  <si>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</si>
  <si>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</si>
  <si>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</si>
  <si>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</si>
  <si>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</si>
  <si>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</si>
  <si>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</si>
  <si>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</si>
  <si>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</si>
  <si>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</si>
  <si>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</si>
  <si>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</si>
  <si>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</si>
  <si>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</si>
  <si>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</si>
  <si>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</si>
  <si>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</si>
  <si>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</si>
  <si>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</si>
  <si>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</si>
  <si>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</si>
  <si>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</si>
  <si>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</si>
  <si>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</si>
  <si>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</si>
  <si>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</si>
  <si>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</si>
  <si>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</si>
  <si>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</si>
  <si>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</si>
  <si>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</si>
  <si>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</si>
  <si>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</si>
  <si>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</si>
  <si>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</si>
  <si>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</si>
  <si>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</si>
  <si>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</si>
  <si>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</si>
  <si>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</si>
  <si>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</si>
  <si>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</si>
  <si>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</si>
  <si>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</si>
  <si>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</si>
  <si>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</si>
  <si>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</si>
  <si>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</si>
  <si>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</si>
  <si>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</si>
  <si>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</si>
  <si>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</si>
  <si>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</si>
  <si>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</si>
  <si>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</si>
  <si>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</si>
  <si>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</si>
  <si>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</si>
  <si>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</si>
  <si>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</si>
  <si>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</si>
  <si>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</si>
  <si>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</si>
  <si>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</si>
  <si>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</si>
  <si>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</si>
  <si>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</si>
  <si>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</si>
  <si>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</si>
  <si>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</si>
  <si>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</si>
  <si>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</si>
  <si>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</si>
  <si>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</si>
  <si>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</si>
  <si>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</si>
  <si>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</si>
  <si>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</si>
  <si>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</si>
  <si>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</si>
  <si>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</si>
  <si>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</si>
  <si>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</si>
  <si>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</si>
  <si>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</si>
  <si>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</si>
  <si>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</si>
  <si>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</si>
  <si>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</si>
  <si>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</si>
  <si>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</si>
  <si>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</si>
  <si>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</si>
  <si>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</si>
  <si>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</si>
  <si>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</si>
  <si>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</si>
  <si>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</si>
  <si>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</si>
  <si>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</si>
  <si>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</si>
  <si>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</si>
  <si>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</si>
  <si>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</si>
  <si>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</si>
  <si>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</si>
  <si>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</si>
  <si>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</si>
  <si>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</si>
  <si>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</si>
  <si>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</si>
  <si>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</si>
  <si>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</si>
  <si>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</si>
  <si>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</si>
  <si>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</si>
  <si>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</si>
  <si>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</si>
  <si>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</si>
  <si>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</si>
  <si>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</si>
  <si>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</si>
  <si>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</si>
  <si>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</si>
  <si>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</si>
  <si>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</si>
  <si>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</si>
  <si>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</si>
  <si>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</si>
  <si>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</si>
  <si>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</si>
  <si>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</si>
  <si>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</si>
  <si>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</si>
  <si>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</si>
  <si>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</si>
  <si>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</si>
  <si>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</si>
  <si>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</si>
  <si>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</si>
  <si>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</si>
  <si>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</si>
  <si>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</si>
  <si>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</si>
  <si>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</si>
  <si>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</si>
  <si>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</si>
  <si>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</si>
  <si>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</si>
  <si>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</si>
  <si>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</si>
  <si>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</si>
  <si>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</si>
  <si>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</si>
  <si>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</si>
  <si>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</si>
  <si>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</si>
  <si>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</si>
  <si>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</si>
  <si>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</si>
  <si>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</si>
  <si>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</si>
  <si>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</si>
  <si>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</si>
  <si>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</si>
  <si>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</si>
  <si>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</si>
  <si>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</si>
  <si>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</si>
  <si>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</si>
  <si>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</si>
  <si>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</si>
  <si>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</si>
  <si>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</si>
  <si>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</si>
  <si>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</si>
  <si>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</si>
  <si>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</si>
  <si>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</si>
  <si>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</si>
  <si>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</si>
  <si>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</si>
  <si>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</si>
  <si>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</si>
  <si>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</si>
  <si>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</si>
  <si>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</si>
  <si>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</si>
  <si>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</si>
  <si>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</si>
  <si>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</si>
  <si>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</si>
  <si>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</si>
  <si>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</si>
  <si>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</si>
  <si>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</si>
  <si>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</si>
  <si>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</si>
  <si>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</si>
  <si>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</si>
  <si>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</si>
  <si>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</si>
  <si>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</si>
  <si>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</si>
  <si>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</si>
  <si>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</si>
  <si>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</si>
  <si>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</si>
  <si>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</si>
  <si>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</si>
  <si>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</si>
  <si>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</si>
  <si>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</si>
  <si>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</si>
  <si>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</si>
  <si>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</si>
  <si>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</si>
  <si>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</si>
  <si>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</si>
  <si>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</si>
  <si>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</si>
  <si>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</si>
  <si>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</si>
  <si>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</si>
  <si>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</si>
  <si>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</si>
  <si>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</si>
  <si>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</si>
  <si>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</si>
  <si>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</si>
  <si>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</si>
  <si>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</si>
  <si>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</si>
  <si>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</si>
  <si>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</si>
  <si>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</si>
  <si>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</si>
  <si>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</si>
  <si>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</si>
  <si>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</si>
  <si>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</si>
  <si>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</si>
  <si>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</si>
  <si>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</si>
  <si>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</si>
  <si>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</si>
  <si>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</si>
  <si>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</si>
  <si>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</si>
  <si>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</si>
  <si>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</si>
  <si>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</si>
  <si>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</si>
  <si>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</si>
  <si>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</si>
  <si>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</si>
  <si>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</si>
  <si>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</si>
  <si>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</si>
  <si>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</si>
  <si>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</si>
  <si>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</si>
  <si>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</si>
  <si>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</si>
  <si>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</si>
  <si>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</si>
  <si>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</si>
  <si>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</si>
  <si>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</si>
  <si>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</si>
  <si>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</si>
  <si>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</si>
  <si>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</si>
  <si>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</si>
  <si>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</si>
  <si>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</si>
  <si>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</si>
  <si>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</si>
  <si>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</si>
  <si>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</si>
  <si>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</si>
  <si>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</si>
  <si>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</si>
  <si>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</si>
  <si>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</si>
  <si>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</si>
  <si>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</si>
  <si>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</si>
  <si>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</si>
  <si>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</si>
  <si>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</si>
  <si>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</si>
  <si>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</si>
  <si>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</si>
  <si>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</si>
  <si>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</si>
  <si>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</si>
  <si>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</si>
  <si>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</si>
  <si>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</si>
  <si>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</si>
  <si>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</si>
  <si>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</si>
  <si>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</si>
  <si>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</si>
  <si>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</si>
  <si>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</si>
  <si>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</si>
  <si>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</si>
  <si>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</si>
  <si>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</si>
  <si>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</si>
  <si>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</si>
  <si>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</si>
  <si>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</si>
  <si>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</si>
  <si>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</si>
  <si>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</si>
  <si>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</si>
  <si>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</si>
  <si>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</si>
  <si>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</si>
  <si>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</si>
  <si>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</si>
  <si>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</si>
  <si>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</si>
  <si>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</si>
  <si>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</si>
  <si>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</si>
  <si>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</si>
  <si>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</si>
  <si>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</si>
  <si>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</si>
  <si>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</si>
  <si>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</si>
  <si>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</si>
  <si>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</si>
  <si>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</si>
  <si>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</si>
  <si>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</si>
  <si>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</si>
  <si>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</si>
  <si>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</si>
  <si>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</si>
  <si>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</si>
  <si>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</si>
  <si>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</si>
  <si>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</si>
  <si>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</si>
  <si>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</si>
  <si>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</si>
  <si>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</si>
  <si>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</si>
  <si>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</si>
  <si>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</si>
  <si>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</si>
  <si>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</si>
  <si>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</si>
  <si>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</si>
  <si>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</si>
  <si>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</si>
  <si>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</si>
  <si>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</si>
  <si>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</si>
  <si>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</si>
  <si>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</si>
  <si>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</si>
  <si>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</si>
  <si>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</si>
  <si>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</si>
  <si>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</si>
  <si>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</si>
  <si>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</si>
  <si>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</si>
  <si>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</si>
  <si>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</si>
  <si>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</si>
  <si>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</si>
  <si>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</si>
  <si>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</si>
  <si>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</si>
  <si>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</si>
  <si>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</si>
  <si>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</si>
  <si>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</si>
  <si>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</si>
  <si>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</si>
  <si>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</si>
  <si>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</si>
  <si>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</si>
  <si>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</si>
  <si>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</si>
  <si>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</si>
  <si>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</si>
  <si>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</si>
  <si>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</si>
  <si>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</si>
  <si>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</si>
  <si>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</si>
  <si>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</si>
  <si>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</si>
  <si>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</si>
  <si>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</si>
  <si>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</si>
  <si>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</si>
  <si>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</si>
  <si>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</si>
  <si>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</si>
  <si>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</si>
  <si>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</si>
  <si>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</si>
  <si>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</si>
  <si>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</si>
  <si>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</si>
  <si>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</si>
  <si>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</si>
  <si>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</si>
  <si>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</si>
  <si>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</si>
  <si>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</si>
  <si>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</si>
  <si>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</si>
  <si>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</si>
  <si>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</si>
  <si>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</si>
  <si>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</si>
  <si>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</si>
  <si>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</si>
  <si>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</si>
  <si>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</si>
  <si>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</si>
  <si>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</si>
  <si>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</si>
  <si>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</si>
  <si>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</si>
  <si>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</si>
  <si>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</si>
  <si>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</si>
  <si>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</si>
  <si>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</si>
  <si>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</si>
  <si>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</si>
  <si>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</si>
  <si>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</si>
  <si>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</si>
  <si>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</si>
  <si>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</si>
  <si>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</si>
  <si>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</si>
  <si>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</si>
  <si>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</si>
  <si>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</si>
  <si>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</si>
  <si>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</si>
  <si>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</si>
  <si>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</si>
  <si>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</si>
  <si>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</si>
  <si>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</si>
  <si>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</si>
  <si>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</si>
  <si>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</si>
  <si>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</si>
  <si>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</si>
  <si>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</si>
  <si>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</si>
  <si>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</si>
  <si>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</si>
  <si>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</si>
  <si>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</si>
  <si>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</si>
  <si>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</si>
  <si>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</si>
  <si>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</si>
  <si>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</si>
  <si>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</si>
  <si>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</si>
  <si>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</si>
  <si>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</si>
  <si>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</si>
  <si>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</si>
  <si>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</si>
  <si>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</si>
  <si>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</si>
  <si>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</si>
  <si>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</si>
  <si>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</si>
  <si>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</si>
  <si>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</si>
  <si>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</si>
  <si>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</si>
  <si>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</si>
  <si>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</si>
  <si>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</si>
  <si>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</si>
  <si>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</si>
  <si>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</si>
  <si>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</si>
  <si>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</si>
  <si>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</si>
  <si>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</si>
  <si>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</si>
  <si>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</si>
  <si>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</si>
  <si>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</si>
  <si>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</si>
  <si>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</si>
  <si>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</si>
  <si>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</si>
  <si>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</si>
  <si>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</si>
  <si>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</si>
  <si>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</si>
  <si>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</si>
  <si>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</si>
  <si>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</si>
  <si>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</si>
  <si>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</si>
  <si>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</si>
  <si>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</si>
  <si>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</si>
  <si>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</si>
  <si>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</si>
  <si>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</si>
  <si>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</si>
  <si>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</si>
  <si>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</si>
  <si>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</si>
  <si>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</si>
  <si>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</si>
  <si>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</si>
  <si>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</si>
  <si>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</si>
  <si>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</si>
  <si>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</si>
  <si>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</si>
  <si>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</si>
  <si>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</si>
  <si>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</si>
  <si>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</si>
  <si>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</si>
  <si>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</si>
  <si>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</si>
  <si>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</si>
  <si>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</si>
  <si>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</si>
  <si>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</si>
  <si>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</si>
  <si>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</si>
  <si>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</si>
  <si>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</si>
  <si>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</si>
  <si>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</si>
  <si>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</si>
  <si>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</si>
  <si>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</si>
  <si>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</si>
  <si>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</si>
  <si>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</si>
  <si>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</si>
  <si>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</si>
  <si>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</si>
  <si>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</si>
  <si>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</si>
  <si>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</si>
  <si>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</si>
  <si>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</si>
  <si>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</si>
  <si>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</si>
  <si>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</si>
  <si>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</si>
  <si>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</si>
  <si>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</si>
  <si>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</si>
  <si>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</si>
  <si>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</si>
  <si>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</si>
  <si>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</si>
  <si>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</si>
  <si>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</si>
  <si>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</si>
  <si>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</si>
  <si>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</si>
  <si>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</si>
  <si>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</si>
  <si>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</si>
  <si>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</si>
  <si>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</si>
  <si>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</si>
  <si>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</si>
  <si>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</si>
  <si>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</si>
  <si>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</si>
  <si>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</si>
  <si>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</si>
  <si>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</si>
  <si>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</si>
  <si>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</si>
  <si>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</si>
  <si>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</si>
  <si>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</si>
  <si>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</si>
  <si>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</si>
  <si>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</si>
  <si>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</si>
  <si>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</si>
  <si>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</si>
  <si>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</si>
  <si>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</si>
  <si>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</si>
  <si>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</si>
  <si>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</si>
  <si>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</si>
  <si>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</si>
  <si>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</si>
  <si>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</si>
  <si>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</si>
  <si>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</si>
  <si>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</si>
  <si>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</si>
  <si>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</si>
  <si>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</si>
  <si>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</si>
  <si>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</si>
  <si>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</si>
  <si>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</si>
  <si>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</si>
  <si>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</si>
  <si>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</si>
  <si>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</si>
  <si>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</si>
  <si>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</si>
  <si>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</si>
  <si>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</si>
  <si>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</si>
  <si>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</si>
  <si>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</si>
  <si>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</si>
  <si>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</si>
  <si>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</si>
  <si>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</si>
  <si>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</si>
  <si>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</si>
  <si>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</si>
  <si>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</si>
  <si>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</si>
  <si>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</si>
  <si>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</si>
  <si>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</si>
  <si>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</si>
  <si>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</si>
  <si>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</si>
  <si>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</si>
  <si>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</si>
  <si>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</si>
  <si>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</si>
  <si>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</si>
  <si>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</si>
  <si>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</si>
  <si>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</si>
  <si>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</si>
  <si>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</si>
  <si>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</si>
  <si>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</si>
  <si>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</si>
  <si>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</si>
  <si>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</si>
  <si>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</si>
  <si>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</si>
  <si>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</si>
  <si>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</si>
  <si>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</si>
  <si>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</si>
  <si>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</si>
  <si>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</si>
  <si>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</si>
  <si>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</si>
  <si>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</si>
  <si>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</si>
  <si>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</si>
  <si>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</si>
  <si>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</si>
  <si>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</si>
  <si>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</si>
  <si>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</si>
  <si>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</si>
  <si>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</si>
  <si>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</si>
  <si>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</si>
  <si>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</si>
  <si>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</si>
  <si>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</si>
  <si>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</si>
  <si>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</si>
  <si>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</si>
  <si>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</si>
  <si>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</si>
  <si>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</si>
  <si>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</si>
  <si>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</si>
  <si>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</si>
  <si>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</si>
  <si>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</si>
  <si>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</si>
  <si>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</si>
  <si>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</si>
  <si>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</si>
  <si>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</si>
  <si>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</si>
  <si>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</si>
  <si>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</si>
  <si>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</si>
  <si>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</si>
  <si>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</si>
  <si>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</si>
  <si>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</si>
  <si>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</si>
  <si>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</si>
  <si>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</si>
  <si>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</si>
  <si>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</si>
  <si>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</si>
  <si>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</si>
  <si>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</si>
  <si>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</si>
  <si>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</si>
  <si>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</si>
  <si>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</si>
  <si>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</si>
  <si>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</si>
  <si>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</si>
  <si>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</si>
  <si>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</si>
  <si>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</si>
  <si>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</si>
  <si>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</si>
  <si>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</si>
  <si>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</si>
  <si>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</si>
  <si>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</si>
  <si>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</si>
  <si>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</si>
  <si>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</si>
  <si>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</si>
  <si>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</si>
  <si>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</si>
  <si>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</si>
  <si>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</si>
  <si>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</si>
  <si>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</si>
  <si>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</si>
  <si>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</si>
  <si>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</si>
  <si>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</si>
  <si>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</si>
  <si>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</si>
  <si>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</si>
  <si>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</si>
  <si>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</si>
  <si>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</si>
  <si>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</si>
  <si>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</si>
  <si>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</si>
  <si>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</si>
  <si>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</si>
  <si>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</si>
  <si>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</si>
  <si>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</si>
  <si>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</si>
  <si>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</si>
  <si>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</si>
  <si>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</si>
  <si>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</si>
  <si>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</si>
  <si>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</si>
  <si>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</si>
  <si>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</si>
  <si>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</si>
  <si>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</si>
  <si>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</si>
  <si>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</si>
  <si>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</si>
  <si>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</si>
  <si>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</si>
  <si>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</si>
  <si>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</si>
  <si>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</si>
  <si>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</si>
  <si>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</si>
  <si>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</si>
  <si>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</si>
  <si>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</si>
  <si>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</si>
  <si>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</si>
  <si>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</si>
  <si>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</si>
  <si>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</si>
  <si>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</si>
  <si>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</si>
  <si>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</si>
  <si>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</si>
  <si>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</si>
  <si>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</si>
  <si>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</si>
  <si>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</si>
  <si>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</si>
  <si>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</si>
  <si>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</si>
  <si>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</si>
  <si>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</si>
  <si>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</si>
  <si>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</si>
  <si>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</si>
  <si>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</si>
  <si>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</si>
  <si>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</si>
  <si>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</si>
  <si>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</si>
  <si>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</si>
  <si>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</si>
  <si>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</si>
  <si>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</si>
  <si>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</si>
  <si>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</si>
  <si>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</si>
  <si>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</si>
  <si>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</si>
  <si>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</si>
  <si>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</si>
  <si>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</si>
  <si>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</si>
  <si>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</si>
  <si>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</si>
  <si>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</si>
  <si>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</si>
  <si>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</si>
  <si>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</si>
  <si>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</si>
  <si>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</si>
  <si>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</si>
  <si>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</si>
  <si>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</si>
  <si>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</si>
  <si>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</si>
  <si>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</si>
  <si>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</si>
  <si>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</si>
  <si>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</si>
  <si>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</si>
  <si>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</si>
  <si>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</si>
  <si>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</si>
  <si>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</si>
  <si>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</si>
  <si>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</si>
  <si>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</si>
  <si>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</si>
  <si>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</si>
  <si>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</si>
  <si>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</si>
  <si>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</si>
  <si>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</si>
  <si>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</si>
  <si>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</si>
  <si>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</si>
  <si>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</si>
  <si>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</si>
  <si>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</si>
  <si>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</si>
  <si>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</si>
  <si>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</si>
  <si>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</si>
  <si>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</si>
  <si>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</si>
  <si>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</si>
  <si>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</si>
  <si>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</si>
  <si>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</si>
  <si>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</si>
  <si>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</si>
  <si>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</si>
  <si>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</si>
  <si>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</si>
  <si>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</si>
  <si>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</si>
  <si>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</si>
  <si>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</si>
  <si>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</si>
  <si>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</si>
  <si>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</si>
  <si>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</si>
  <si>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</si>
  <si>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</si>
  <si>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</si>
  <si>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</si>
  <si>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</si>
  <si>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</si>
  <si>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</si>
  <si>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</si>
  <si>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</si>
  <si>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</si>
  <si>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</si>
  <si>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</si>
  <si>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</si>
  <si>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</si>
  <si>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</si>
  <si>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</si>
  <si>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</si>
  <si>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</si>
  <si>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</si>
  <si>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</si>
  <si>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</si>
  <si>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</si>
  <si>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</si>
  <si>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</si>
  <si>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</si>
  <si>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</si>
  <si>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</si>
  <si>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</si>
  <si>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</si>
  <si>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</si>
  <si>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</si>
  <si>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</si>
  <si>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</si>
  <si>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</si>
  <si>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</si>
  <si>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</si>
  <si>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</si>
  <si>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</si>
  <si>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</si>
  <si>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</si>
  <si>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</si>
  <si>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</si>
  <si>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</si>
  <si>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</si>
  <si>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</si>
  <si>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</si>
  <si>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</si>
  <si>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</si>
  <si>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</si>
  <si>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</si>
  <si>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</si>
  <si>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</si>
  <si>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</si>
  <si>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</si>
  <si>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</si>
  <si>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</si>
  <si>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</si>
  <si>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</si>
  <si>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</si>
  <si>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</si>
  <si>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</si>
  <si>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</si>
  <si>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</si>
  <si>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</si>
  <si>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</si>
  <si>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</si>
  <si>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</si>
  <si>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</si>
  <si>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</si>
  <si>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</si>
  <si>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</si>
  <si>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</si>
  <si>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</si>
  <si>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</si>
  <si>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</si>
  <si>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</si>
  <si>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</si>
  <si>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</si>
  <si>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</si>
  <si>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</si>
  <si>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</si>
  <si>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</si>
  <si>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</si>
  <si>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</si>
  <si>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</si>
  <si>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</si>
  <si>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</si>
  <si>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</si>
  <si>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</si>
  <si>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</si>
  <si>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</si>
  <si>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</si>
  <si>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</si>
  <si>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</si>
  <si>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</si>
  <si>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</si>
  <si>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</si>
  <si>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</si>
  <si>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</si>
  <si>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</si>
  <si>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</si>
  <si>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</si>
  <si>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</si>
  <si>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</si>
  <si>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</si>
  <si>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</si>
  <si>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</si>
  <si>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</si>
  <si>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</si>
  <si>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</si>
  <si>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</si>
  <si>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</si>
  <si>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</si>
  <si>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</si>
  <si>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</si>
  <si>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</si>
  <si>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</si>
  <si>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</si>
  <si>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</si>
  <si>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</si>
  <si>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</si>
  <si>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</si>
  <si>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</si>
  <si>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</si>
  <si>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</si>
  <si>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</si>
  <si>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</si>
  <si>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</si>
  <si>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</si>
  <si>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</si>
  <si>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</si>
  <si>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</si>
  <si>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</si>
  <si>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</si>
  <si>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</si>
  <si>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</si>
  <si>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</si>
  <si>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</si>
  <si>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</si>
  <si>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</si>
  <si>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</si>
  <si>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</si>
  <si>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</si>
  <si>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</si>
  <si>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</si>
  <si>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</si>
  <si>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</si>
  <si>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</si>
  <si>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</si>
  <si>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</si>
  <si>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</si>
  <si>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</si>
  <si>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</si>
  <si>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</si>
  <si>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</si>
  <si>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</si>
  <si>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</si>
  <si>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</si>
  <si>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</si>
  <si>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</si>
  <si>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</si>
  <si>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</si>
  <si>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</si>
  <si>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</si>
  <si>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</si>
  <si>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</si>
  <si>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</si>
  <si>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</si>
  <si>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</si>
  <si>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</si>
  <si>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</si>
  <si>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</si>
  <si>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</si>
  <si>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</si>
  <si>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</si>
  <si>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</si>
  <si>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</si>
  <si>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</si>
  <si>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</si>
  <si>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</si>
  <si>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</si>
  <si>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</si>
  <si>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</si>
  <si>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</si>
  <si>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</si>
  <si>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</si>
  <si>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</si>
  <si>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</si>
  <si>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</si>
  <si>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</si>
  <si>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</si>
  <si>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</si>
  <si>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</si>
  <si>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</si>
  <si>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</si>
  <si>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</si>
  <si>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</si>
  <si>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</si>
  <si>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</si>
  <si>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</si>
  <si>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</si>
  <si>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</si>
  <si>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</si>
  <si>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</si>
  <si>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</si>
  <si>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</si>
  <si>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</si>
  <si>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</si>
  <si>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</si>
  <si>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</si>
  <si>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</si>
  <si>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</si>
  <si>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</si>
  <si>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</si>
  <si>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</si>
  <si>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</si>
  <si>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</si>
  <si>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</si>
  <si>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</si>
  <si>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</si>
  <si>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</si>
  <si>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</si>
  <si>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</si>
  <si>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</si>
  <si>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</si>
  <si>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</si>
  <si>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</si>
  <si>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</si>
  <si>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</si>
  <si>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</si>
  <si>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</si>
  <si>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</si>
  <si>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</si>
  <si>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</si>
  <si>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</si>
  <si>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</si>
  <si>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</si>
  <si>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</si>
  <si>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</si>
  <si>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</si>
  <si>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</si>
  <si>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</si>
  <si>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</si>
  <si>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</si>
  <si>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</si>
  <si>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</si>
  <si>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</si>
  <si>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</si>
  <si>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</si>
  <si>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</si>
  <si>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</si>
  <si>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</si>
  <si>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</si>
  <si>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</si>
  <si>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</si>
  <si>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</si>
  <si>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</si>
  <si>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</si>
  <si>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</si>
  <si>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</si>
  <si>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</si>
  <si>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</si>
  <si>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</si>
  <si>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</si>
  <si>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</si>
  <si>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</si>
  <si>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</si>
  <si>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</si>
  <si>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</si>
  <si>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</si>
  <si>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</si>
  <si>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</si>
  <si>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</si>
  <si>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</si>
  <si>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</si>
  <si>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</si>
  <si>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</si>
  <si>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</si>
  <si>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</si>
  <si>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</si>
  <si>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</si>
  <si>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</si>
  <si>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</si>
  <si>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</si>
  <si>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</si>
  <si>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</si>
  <si>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</si>
  <si>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</si>
  <si>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</si>
  <si>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</si>
  <si>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</si>
  <si>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</si>
  <si>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</si>
  <si>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</si>
  <si>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</si>
  <si>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</si>
  <si>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</si>
  <si>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</si>
  <si>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</si>
  <si>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</si>
  <si>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</si>
  <si>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</si>
  <si>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</si>
  <si>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</si>
  <si>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</si>
  <si>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</si>
  <si>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</si>
  <si>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</si>
  <si>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</si>
  <si>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</si>
  <si>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</si>
  <si>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</si>
  <si>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</si>
  <si>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</si>
  <si>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</si>
  <si>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</si>
  <si>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</si>
  <si>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</si>
  <si>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</si>
  <si>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</si>
  <si>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</si>
  <si>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</si>
  <si>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</si>
  <si>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</si>
  <si>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</si>
  <si>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</si>
  <si>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</si>
  <si>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</si>
  <si>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</si>
  <si>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</si>
  <si>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</si>
  <si>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</si>
  <si>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</si>
  <si>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</si>
  <si>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</si>
  <si>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</si>
  <si>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</si>
  <si>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</si>
  <si>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</si>
  <si>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</si>
  <si>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</si>
  <si>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</si>
  <si>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</si>
  <si>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</si>
  <si>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</si>
  <si>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</si>
  <si>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</si>
  <si>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</si>
  <si>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</si>
  <si>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</si>
  <si>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</si>
  <si>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</si>
  <si>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</si>
  <si>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</si>
  <si>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</si>
  <si>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</si>
  <si>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</si>
  <si>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</si>
  <si>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</si>
  <si>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</si>
  <si>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</si>
  <si>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</si>
  <si>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</si>
  <si>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</si>
  <si>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</si>
  <si>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</si>
  <si>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</si>
  <si>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</si>
  <si>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</si>
  <si>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</si>
  <si>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</si>
  <si>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</si>
  <si>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</si>
  <si>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</si>
  <si>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</si>
  <si>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</si>
  <si>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</si>
  <si>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</si>
  <si>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</si>
  <si>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</si>
  <si>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</si>
  <si>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</si>
  <si>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</si>
  <si>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</si>
  <si>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</si>
  <si>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</si>
  <si>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</si>
  <si>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</si>
  <si>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</si>
  <si>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</si>
  <si>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</si>
  <si>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</si>
  <si>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</si>
  <si>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</si>
  <si>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</si>
  <si>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</si>
  <si>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</si>
  <si>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</si>
  <si>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</si>
  <si>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</si>
  <si>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</si>
  <si>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</si>
  <si>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</si>
  <si>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</si>
  <si>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</si>
  <si>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</si>
  <si>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</si>
  <si>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</si>
  <si>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</si>
  <si>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</si>
  <si>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</si>
  <si>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</si>
  <si>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</si>
  <si>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</si>
  <si>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</si>
  <si>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</si>
  <si>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</si>
  <si>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</si>
  <si>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</si>
  <si>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</si>
  <si>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</si>
  <si>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</si>
  <si>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</si>
  <si>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</si>
  <si>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</si>
  <si>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</si>
  <si>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</si>
  <si>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</si>
  <si>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</si>
  <si>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</si>
  <si>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</si>
  <si>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</si>
  <si>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</si>
  <si>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</si>
  <si>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</si>
  <si>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</si>
  <si>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</si>
  <si>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</si>
  <si>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</si>
  <si>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</si>
  <si>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</si>
  <si>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</si>
  <si>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</si>
  <si>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</si>
  <si>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</si>
  <si>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</si>
  <si>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</si>
  <si>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</si>
  <si>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</si>
  <si>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</si>
  <si>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</si>
  <si>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</si>
  <si>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</si>
  <si>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</si>
  <si>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</si>
  <si>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</si>
  <si>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</si>
  <si>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</si>
  <si>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</si>
  <si>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</si>
  <si>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</si>
  <si>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</si>
  <si>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</si>
  <si>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</si>
  <si>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</si>
  <si>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</si>
  <si>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</si>
  <si>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</si>
  <si>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</si>
  <si>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</si>
  <si>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</si>
  <si>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</si>
  <si>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</si>
  <si>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</si>
  <si>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</si>
  <si>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</si>
  <si>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</si>
  <si>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</si>
  <si>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</si>
  <si>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</si>
  <si>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</si>
  <si>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</si>
  <si>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</si>
  <si>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</si>
  <si>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</si>
  <si>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</si>
  <si>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</si>
  <si>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</si>
  <si>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</si>
  <si>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</si>
  <si>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</si>
  <si>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</si>
  <si>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</si>
  <si>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</si>
  <si>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</si>
  <si>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</si>
  <si>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</si>
  <si>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</si>
  <si>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</si>
  <si>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</si>
  <si>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</si>
  <si>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</si>
  <si>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</si>
  <si>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</si>
  <si>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</si>
  <si>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</si>
  <si>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</si>
  <si>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</si>
  <si>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</si>
  <si>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</si>
  <si>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</si>
  <si>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</si>
  <si>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</si>
  <si>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</si>
  <si>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</si>
  <si>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</si>
  <si>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</si>
  <si>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</si>
  <si>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</si>
  <si>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</si>
  <si>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</si>
  <si>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</si>
  <si>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</si>
  <si>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</si>
  <si>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</si>
  <si>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</si>
  <si>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</si>
  <si>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</si>
  <si>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</si>
  <si>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</si>
  <si>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</si>
  <si>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</si>
  <si>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</si>
  <si>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</si>
  <si>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</si>
  <si>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</si>
  <si>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</si>
  <si>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</si>
  <si>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</si>
  <si>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</si>
  <si>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</si>
  <si>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</si>
  <si>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</si>
  <si>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</si>
  <si>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</si>
  <si>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</si>
  <si>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</si>
  <si>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</si>
  <si>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</si>
  <si>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</si>
  <si>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</si>
  <si>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</si>
  <si>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</si>
  <si>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</si>
  <si>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</si>
  <si>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</si>
  <si>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</si>
  <si>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</si>
  <si>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</si>
  <si>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</si>
  <si>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</si>
  <si>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</si>
  <si>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</si>
  <si>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</si>
  <si>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</si>
  <si>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</si>
  <si>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</si>
  <si>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</si>
  <si>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</si>
  <si>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</si>
  <si>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</si>
  <si>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</si>
  <si>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</si>
  <si>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</si>
  <si>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</si>
  <si>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</si>
  <si>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</si>
  <si>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</si>
  <si>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</si>
  <si>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</si>
  <si>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</si>
  <si>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</si>
  <si>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</si>
  <si>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</si>
  <si>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</si>
  <si>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</si>
  <si>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</si>
  <si>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</si>
  <si>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</si>
  <si>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</si>
  <si>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</si>
  <si>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</si>
  <si>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</si>
  <si>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</si>
  <si>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</si>
  <si>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</si>
  <si>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</si>
  <si>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</si>
  <si>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</si>
  <si>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</si>
  <si>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</si>
  <si>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</si>
  <si>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</si>
  <si>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</si>
  <si>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</si>
  <si>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</si>
  <si>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</si>
  <si>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</si>
  <si>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</si>
  <si>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</si>
  <si>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</si>
  <si>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</si>
  <si>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</si>
  <si>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</si>
  <si>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</si>
  <si>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</si>
  <si>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</si>
  <si>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</si>
  <si>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</si>
  <si>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</si>
  <si>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</si>
  <si>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</si>
  <si>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</si>
  <si>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</si>
  <si>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</si>
  <si>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</si>
  <si>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</si>
  <si>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</si>
  <si>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</si>
  <si>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</si>
  <si>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</si>
  <si>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</si>
  <si>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</si>
  <si>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</si>
  <si>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</si>
  <si>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</si>
  <si>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</si>
  <si>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</si>
  <si>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</si>
  <si>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</si>
  <si>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</si>
  <si>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</si>
  <si>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</si>
  <si>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</si>
  <si>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</si>
  <si>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</si>
  <si>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</si>
  <si>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</si>
  <si>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</si>
  <si>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</si>
  <si>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</si>
  <si>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</si>
  <si>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</si>
  <si>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</si>
  <si>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</si>
  <si>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</si>
  <si>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</si>
  <si>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</si>
  <si>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</si>
  <si>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</si>
  <si>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</si>
  <si>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</si>
  <si>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</si>
  <si>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</si>
  <si>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</si>
  <si>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</si>
  <si>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</si>
  <si>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</si>
  <si>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</si>
  <si>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</si>
  <si>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</si>
  <si>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</si>
  <si>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</si>
  <si>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</si>
  <si>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</si>
  <si>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</si>
  <si>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</si>
  <si>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</si>
  <si>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</si>
  <si>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</si>
  <si>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</si>
  <si>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</si>
  <si>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</si>
  <si>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</si>
  <si>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</si>
  <si>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</si>
  <si>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</si>
  <si>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</si>
  <si>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</si>
  <si>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</si>
  <si>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</si>
  <si>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</si>
  <si>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</si>
  <si>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</si>
  <si>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</si>
  <si>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</si>
  <si>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</si>
  <si>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</si>
  <si>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</si>
  <si>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</si>
  <si>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</si>
  <si>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</si>
  <si>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</si>
  <si>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</si>
  <si>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</si>
  <si>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</si>
  <si>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</si>
  <si>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</si>
  <si>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</si>
  <si>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</si>
  <si>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</si>
  <si>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</si>
  <si>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</si>
  <si>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</si>
  <si>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</si>
  <si>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</si>
  <si>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</si>
  <si>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</si>
  <si>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</si>
  <si>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</si>
  <si>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</si>
  <si>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</si>
  <si>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</si>
  <si>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</si>
  <si>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</si>
  <si>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</si>
  <si>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</si>
  <si>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</si>
  <si>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</si>
  <si>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</si>
  <si>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</si>
  <si>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</si>
  <si>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</si>
  <si>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</si>
  <si>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</si>
  <si>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</si>
  <si>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</si>
  <si>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</si>
  <si>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</si>
  <si>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</si>
  <si>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</si>
  <si>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</si>
  <si>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</si>
  <si>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</si>
  <si>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</si>
  <si>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</si>
  <si>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</si>
  <si>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</si>
  <si>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</si>
  <si>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</si>
  <si>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</si>
  <si>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</si>
  <si>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</si>
  <si>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</si>
  <si>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</si>
  <si>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</si>
  <si>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</si>
  <si>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</si>
  <si>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</si>
  <si>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</si>
  <si>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</si>
  <si>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</si>
  <si>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</si>
  <si>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</si>
  <si>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</si>
  <si>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</si>
  <si>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</si>
  <si>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</si>
  <si>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</si>
  <si>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</si>
  <si>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</si>
  <si>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</si>
  <si>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</si>
  <si>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</si>
  <si>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</si>
  <si>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</si>
  <si>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</si>
  <si>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</si>
  <si>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</si>
  <si>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</si>
  <si>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</si>
  <si>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</si>
  <si>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</si>
  <si>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</si>
  <si>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</si>
  <si>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</si>
  <si>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</si>
  <si>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</si>
  <si>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</si>
  <si>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</si>
  <si>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</si>
  <si>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</si>
  <si>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</si>
  <si>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</si>
  <si>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</si>
  <si>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</si>
  <si>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</si>
  <si>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</si>
  <si>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</si>
  <si>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</si>
  <si>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</si>
  <si>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</si>
  <si>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</si>
  <si>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</si>
  <si>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</si>
  <si>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</si>
  <si>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</si>
  <si>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</si>
  <si>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</si>
  <si>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</si>
  <si>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</si>
  <si>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</si>
  <si>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</si>
  <si>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</si>
  <si>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</si>
  <si>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</si>
  <si>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</si>
  <si>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</si>
  <si>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</si>
  <si>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</si>
  <si>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</si>
  <si>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</si>
  <si>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</si>
  <si>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</si>
  <si>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</si>
  <si>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</si>
  <si>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</si>
  <si>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</si>
  <si>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</si>
  <si>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</si>
  <si>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</si>
  <si>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</si>
  <si>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</si>
  <si>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</si>
  <si>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</si>
  <si>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</si>
  <si>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</si>
  <si>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</si>
  <si>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</si>
  <si>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</si>
  <si>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</si>
  <si>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</si>
  <si>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</si>
  <si>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</si>
  <si>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</si>
  <si>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</si>
  <si>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</si>
  <si>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</si>
  <si>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</si>
  <si>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</si>
  <si>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</si>
  <si>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</si>
  <si>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</si>
  <si>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</si>
  <si>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</si>
  <si>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</si>
  <si>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</si>
  <si>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</si>
  <si>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</si>
  <si>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</si>
  <si>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</si>
  <si>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</si>
  <si>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</si>
  <si>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</si>
  <si>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</si>
  <si>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</si>
  <si>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</si>
  <si>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</si>
  <si>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</si>
  <si>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</si>
  <si>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</si>
  <si>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</si>
  <si>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</si>
  <si>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</si>
  <si>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</si>
  <si>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</si>
  <si>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</si>
  <si>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</si>
  <si>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</si>
  <si>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</si>
  <si>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</si>
  <si>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</si>
  <si>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</si>
  <si>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</si>
  <si>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</si>
  <si>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</si>
  <si>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</si>
  <si>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</si>
  <si>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</si>
  <si>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</si>
  <si>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</si>
  <si>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</si>
  <si>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</si>
  <si>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</si>
  <si>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</si>
  <si>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</si>
  <si>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</si>
  <si>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</si>
  <si>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</si>
  <si>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</si>
  <si>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</si>
  <si>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</si>
  <si>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</si>
  <si>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</si>
  <si>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</si>
  <si>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</si>
  <si>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</si>
  <si>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</si>
  <si>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</si>
  <si>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</si>
  <si>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</si>
  <si>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</si>
  <si>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</si>
  <si>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</si>
  <si>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</si>
  <si>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</si>
  <si>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</si>
  <si>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</si>
  <si>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</si>
  <si>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</si>
  <si>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</si>
  <si>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</si>
  <si>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</si>
  <si>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</si>
  <si>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</si>
  <si>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</si>
  <si>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</si>
  <si>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</si>
  <si>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</si>
  <si>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</si>
  <si>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</si>
  <si>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</si>
  <si>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</si>
  <si>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</si>
  <si>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</si>
  <si>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</si>
  <si>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</si>
  <si>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</si>
  <si>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</si>
  <si>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</si>
  <si>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</si>
  <si>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</si>
  <si>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</si>
  <si>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</si>
  <si>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</si>
  <si>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</si>
  <si>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</si>
  <si>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</si>
  <si>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</si>
  <si>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</si>
  <si>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</si>
  <si>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</si>
  <si>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</si>
  <si>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</si>
  <si>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</si>
  <si>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</si>
  <si>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</si>
  <si>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</si>
  <si>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</si>
  <si>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</si>
  <si>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</si>
  <si>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</si>
  <si>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</si>
  <si>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</si>
  <si>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</si>
  <si>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</si>
  <si>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</si>
  <si>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</si>
  <si>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</si>
  <si>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</si>
  <si>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</si>
  <si>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</si>
  <si>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</si>
  <si>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</si>
  <si>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</si>
  <si>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</si>
  <si>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</si>
  <si>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</si>
  <si>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</si>
  <si>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</si>
  <si>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</si>
  <si>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</si>
  <si>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</si>
  <si>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</si>
  <si>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</si>
  <si>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</si>
  <si>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</si>
  <si>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</si>
  <si>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</si>
  <si>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</si>
  <si>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</si>
  <si>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</si>
  <si>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</si>
  <si>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</si>
  <si>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</si>
  <si>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</si>
  <si>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</si>
  <si>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</si>
  <si>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</si>
  <si>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</si>
  <si>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</si>
  <si>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</si>
  <si>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</si>
  <si>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</si>
  <si>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</si>
  <si>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</si>
  <si>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</si>
  <si>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</si>
  <si>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</si>
  <si>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</si>
  <si>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</si>
  <si>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</si>
  <si>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</si>
  <si>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</si>
  <si>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</si>
  <si>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</si>
  <si>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</si>
  <si>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</si>
  <si>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</si>
  <si>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</si>
  <si>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</si>
  <si>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</si>
  <si>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</si>
  <si>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</si>
  <si>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</si>
  <si>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</si>
  <si>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</si>
  <si>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</si>
  <si>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</si>
  <si>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</si>
  <si>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</si>
  <si>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</si>
  <si>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</si>
  <si>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</si>
  <si>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</si>
  <si>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</si>
  <si>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</si>
  <si>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</si>
  <si>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</si>
  <si>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</si>
  <si>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</si>
  <si>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</si>
  <si>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</si>
  <si>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44001112020</t>
  </si>
  <si>
    <t>16/02/2020</t>
  </si>
  <si>
    <t>30/11/2020</t>
  </si>
  <si>
    <t>44001192020</t>
  </si>
  <si>
    <t>17/02/2020</t>
  </si>
  <si>
    <t>44001232020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</si>
  <si>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</si>
  <si>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495</t>
  </si>
  <si>
    <t>107</t>
  </si>
  <si>
    <t>049</t>
  </si>
  <si>
    <t>086</t>
  </si>
  <si>
    <t>131</t>
  </si>
  <si>
    <t>332</t>
  </si>
  <si>
    <t>Contrato 495.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</si>
  <si>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107. Atender a la primera infancia en el marco de la estrategia de cero a siempre, específicamente a los niños y niñas menores de cinco años, de familias en situación de vulnerabilidad, de conformidad con las directrices establecidos por el ICBF, así como regular las relaciones entre las partes derivadas de la entrega de aportes del ICBF a las EAS en la Modalidad Hogares comunitarios de bienestar – tradicional.</t>
  </si>
  <si>
    <t>Contrato 049. Atender a la primera infancia en el marco de la estrategia de cero a siempre de conformidad con las directrices, establecidos por el ICBF, a la entidad administradora de servicio para que este asuma dicha atención. Modalidad Hogares comunitarios de bienestar – tradicional.</t>
  </si>
  <si>
    <t>Contrato 086. Brindar atención a la primera infancia niños y niñas menores de cinco años de edad, de familias en situación con vulnerabilidad a través de los Hogares comunitarios de bienestar modalidad 0 – 5 años, en las siguientes formas de atención: Familiares, múltiples, grupales, empresariales y en la modalidad FAMI, apoyar a las familias de desarrollo con mujeres gestante, madres lactantes, niños y niñas menores de dos años que se encuentren el vulnerabilidad psico afectiva, nutricional, económica y social.</t>
  </si>
  <si>
    <t>Contrato 131. Brindar 2150 raciones preparadas mediante el suministro de un complemento alimentario que aporte como minimo un 30% de los requerimientos nutricionales de los niños y niñas objeto de la atencion represnetado en un almuerzo y/o desayuno, desarrollarlas acciones complementarias en salud, seguimiento al estado nutricional y educacion alimentaria y nutricional a los beneficiarios de acuerdo a los lineamientos tecnicos administrativos de la estrategia de recuperacion nutricional vigentes.</t>
  </si>
  <si>
    <t>Contrato 332. Desarrollar acciones a traves de la modalidad de recuperacion nutricional con enfasis en los primeros mil dias que contribuyan al mejoramiento y/o recuperacion de los niños y niñas menores de dos años con desnutricion global aguda y en riesgo, asi como mujeres gestantes y madres en periodo de lactancia con bajo peso, con la participacion activa de la familia y la comunidad y la articulacion de las instituciones del sistema nacional de bienestar familiar en concordancia con lo establecido en el lineamiento tecnico mediante la entrega de complementacion alimentaria a traves de raciones preparadas y el desarrollo de actividades complementarias.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</si>
  <si>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</si>
  <si>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INES MERCEDES QUINTANA DE GOMEZ</t>
  </si>
  <si>
    <t>CARRERA 8 No. 10 -210</t>
  </si>
  <si>
    <t>7177027 - 3114148803</t>
  </si>
  <si>
    <t>asociaciondemadrestrabajadora@hotmail.com</t>
  </si>
  <si>
    <t>2021-44-10001207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</si>
</sst>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900093819</v>
      </c>
      <c r="C20" s="5"/>
      <c r="D20" s="73"/>
      <c r="E20" s="5"/>
      <c r="F20" s="5"/>
      <c r="G20" s="5"/>
      <c r="H20" s="186"/>
      <c r="I20" s="149" t="s">
        <v>1154</v>
      </c>
      <c r="J20" s="150" t="s">
        <v>706</v>
      </c>
      <c r="K20" s="151">
        <v>3971318000</v>
      </c>
      <c r="L20" s="152"/>
      <c r="M20" s="152">
        <v>44561</v>
      </c>
      <c r="N20" s="135">
        <f>+(M20-L20)/30</f>
        <v>1485.3666666666666</v>
      </c>
      <c r="O20" s="138"/>
      <c r="U20" s="134"/>
      <c r="V20" s="105">
        <f ca="1">NOW()</f>
        <v>44193.660287500003</v>
      </c>
      <c r="W20" s="105">
        <f ca="1">NOW()</f>
        <v>44193.660287500003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TRABAJADORAS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2683</v>
      </c>
      <c r="E48" s="145">
        <v>42674</v>
      </c>
      <c r="F48" s="145">
        <v>43312</v>
      </c>
      <c r="G48" s="160">
        <f>IF(AND(E48&lt;&gt;"",F48&lt;&gt;""),((F48-E48)/30),"")</f>
        <v>21.266666666666666</v>
      </c>
      <c r="H48" s="114" t="s">
        <v>2689</v>
      </c>
      <c r="I48" s="113" t="s">
        <v>1154</v>
      </c>
      <c r="J48" s="113" t="s">
        <v>709</v>
      </c>
      <c r="K48" s="116">
        <v>219300259</v>
      </c>
      <c r="L48" s="115" t="s">
        <v>1148</v>
      </c>
      <c r="M48" s="117">
        <v>1</v>
      </c>
      <c r="N48" s="115" t="s">
        <v>27</v>
      </c>
      <c r="O48" s="115" t="s">
        <v>26</v>
      </c>
      <c r="P48" s="78"/>
    </row>
    <row r="49" spans="1:16" s="6" customFormat="1" ht="24.75" customHeight="1" x14ac:dyDescent="0.25">
      <c r="A49" s="143">
        <v>2</v>
      </c>
      <c r="B49" s="111" t="s">
        <v>2665</v>
      </c>
      <c r="C49" s="112" t="s">
        <v>31</v>
      </c>
      <c r="D49" s="110" t="s">
        <v>2684</v>
      </c>
      <c r="E49" s="145">
        <v>42403</v>
      </c>
      <c r="F49" s="145">
        <v>42521</v>
      </c>
      <c r="G49" s="160">
        <f t="shared" ref="G49:G50" si="2">IF(AND(E49&lt;&gt;"",F49&lt;&gt;""),((F49-E49)/30),"")</f>
        <v>3.9333333333333331</v>
      </c>
      <c r="H49" s="114" t="s">
        <v>2690</v>
      </c>
      <c r="I49" s="113" t="s">
        <v>1154</v>
      </c>
      <c r="J49" s="121" t="s">
        <v>709</v>
      </c>
      <c r="K49" s="116">
        <v>104107949</v>
      </c>
      <c r="L49" s="115" t="s">
        <v>1148</v>
      </c>
      <c r="M49" s="117">
        <v>1</v>
      </c>
      <c r="N49" s="115" t="s">
        <v>27</v>
      </c>
      <c r="O49" s="115" t="s">
        <v>26</v>
      </c>
      <c r="P49" s="78"/>
    </row>
    <row r="50" spans="1:16" s="6" customFormat="1" ht="24.75" customHeight="1" x14ac:dyDescent="0.25">
      <c r="A50" s="143">
        <v>3</v>
      </c>
      <c r="B50" s="111" t="s">
        <v>2665</v>
      </c>
      <c r="C50" s="112" t="s">
        <v>31</v>
      </c>
      <c r="D50" s="110" t="s">
        <v>2685</v>
      </c>
      <c r="E50" s="145">
        <v>42033</v>
      </c>
      <c r="F50" s="145">
        <v>42368</v>
      </c>
      <c r="G50" s="160">
        <f t="shared" si="2"/>
        <v>11.166666666666666</v>
      </c>
      <c r="H50" s="119" t="s">
        <v>2691</v>
      </c>
      <c r="I50" s="113" t="s">
        <v>1154</v>
      </c>
      <c r="J50" s="121" t="s">
        <v>709</v>
      </c>
      <c r="K50" s="116">
        <v>232167490</v>
      </c>
      <c r="L50" s="115" t="s">
        <v>1148</v>
      </c>
      <c r="M50" s="117">
        <v>1</v>
      </c>
      <c r="N50" s="115" t="s">
        <v>27</v>
      </c>
      <c r="O50" s="115" t="s">
        <v>26</v>
      </c>
      <c r="P50" s="78"/>
    </row>
    <row r="51" spans="1:16" s="6" customFormat="1" ht="24.75" customHeight="1" outlineLevel="1" x14ac:dyDescent="0.25">
      <c r="A51" s="143">
        <v>4</v>
      </c>
      <c r="B51" s="111" t="s">
        <v>2665</v>
      </c>
      <c r="C51" s="112" t="s">
        <v>31</v>
      </c>
      <c r="D51" s="110" t="s">
        <v>2686</v>
      </c>
      <c r="E51" s="145">
        <v>41655</v>
      </c>
      <c r="F51" s="145">
        <v>42004</v>
      </c>
      <c r="G51" s="160">
        <f t="shared" ref="G51:G107" si="3">IF(AND(E51&lt;&gt;"",F51&lt;&gt;""),((F51-E51)/30),"")</f>
        <v>11.633333333333333</v>
      </c>
      <c r="H51" s="114" t="s">
        <v>2692</v>
      </c>
      <c r="I51" s="113" t="s">
        <v>1154</v>
      </c>
      <c r="J51" s="121" t="s">
        <v>709</v>
      </c>
      <c r="K51" s="116">
        <v>232064577</v>
      </c>
      <c r="L51" s="115" t="s">
        <v>1148</v>
      </c>
      <c r="M51" s="117">
        <v>1</v>
      </c>
      <c r="N51" s="115" t="s">
        <v>27</v>
      </c>
      <c r="O51" s="115" t="s">
        <v>26</v>
      </c>
      <c r="P51" s="78"/>
    </row>
    <row r="52" spans="1:16" s="7" customFormat="1" ht="24.75" customHeight="1" outlineLevel="1" x14ac:dyDescent="0.25">
      <c r="A52" s="144">
        <v>5</v>
      </c>
      <c r="B52" s="111" t="s">
        <v>2665</v>
      </c>
      <c r="C52" s="112" t="s">
        <v>31</v>
      </c>
      <c r="D52" s="110" t="s">
        <v>2687</v>
      </c>
      <c r="E52" s="145">
        <v>41673</v>
      </c>
      <c r="F52" s="145">
        <v>42004</v>
      </c>
      <c r="G52" s="160">
        <f t="shared" si="3"/>
        <v>11.033333333333333</v>
      </c>
      <c r="H52" s="119" t="s">
        <v>2693</v>
      </c>
      <c r="I52" s="113" t="s">
        <v>1154</v>
      </c>
      <c r="J52" s="121" t="s">
        <v>709</v>
      </c>
      <c r="K52" s="116">
        <v>537017600</v>
      </c>
      <c r="L52" s="115" t="s">
        <v>1148</v>
      </c>
      <c r="M52" s="117">
        <v>1</v>
      </c>
      <c r="N52" s="115" t="s">
        <v>27</v>
      </c>
      <c r="O52" s="115" t="s">
        <v>26</v>
      </c>
      <c r="P52" s="79"/>
    </row>
    <row r="53" spans="1:16" s="7" customFormat="1" ht="24.75" customHeight="1" outlineLevel="1" x14ac:dyDescent="0.25">
      <c r="A53" s="144">
        <v>6</v>
      </c>
      <c r="B53" s="111" t="s">
        <v>2665</v>
      </c>
      <c r="C53" s="112" t="s">
        <v>31</v>
      </c>
      <c r="D53" s="110" t="s">
        <v>2688</v>
      </c>
      <c r="E53" s="145">
        <v>42006</v>
      </c>
      <c r="F53" s="145">
        <v>42308</v>
      </c>
      <c r="G53" s="160">
        <f t="shared" si="3"/>
        <v>10.066666666666666</v>
      </c>
      <c r="H53" s="119" t="s">
        <v>2694</v>
      </c>
      <c r="I53" s="113" t="s">
        <v>1154</v>
      </c>
      <c r="J53" s="121" t="s">
        <v>709</v>
      </c>
      <c r="K53" s="116">
        <v>706342115</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t="s">
        <v>2677</v>
      </c>
      <c r="F114" s="145" t="s">
        <v>2678</v>
      </c>
      <c r="G114" s="160">
        <f>IF(AND(E114&lt;&gt;"",F114&lt;&gt;""),((F114-E114)/30),"")</f>
        <v>9.6</v>
      </c>
      <c r="H114" s="122" t="s">
        <v>2682</v>
      </c>
      <c r="I114" s="121" t="s">
        <v>1154</v>
      </c>
      <c r="J114" s="121" t="s">
        <v>698</v>
      </c>
      <c r="K114" s="123">
        <v>4386549958</v>
      </c>
      <c r="L114" s="100">
        <f>+IF(AND(K114&gt;0,O114="Ejecución"),(K114/877802)*Tabla28[[#This Row],[% participación]],IF(AND(K114&gt;0,O114&lt;&gt;"Ejecución"),"-",""))</f>
        <v>4997.197497841199</v>
      </c>
      <c r="M114" s="124" t="s">
        <v>1148</v>
      </c>
      <c r="N114" s="173">
        <v>1</v>
      </c>
      <c r="O114" s="162" t="s">
        <v>1150</v>
      </c>
      <c r="P114" s="78"/>
    </row>
    <row r="115" spans="1:16" s="6" customFormat="1" ht="24.75" customHeight="1" x14ac:dyDescent="0.25">
      <c r="A115" s="143">
        <v>2</v>
      </c>
      <c r="B115" s="161" t="s">
        <v>2665</v>
      </c>
      <c r="C115" s="163" t="s">
        <v>31</v>
      </c>
      <c r="D115" s="63" t="s">
        <v>2679</v>
      </c>
      <c r="E115" s="145" t="s">
        <v>2680</v>
      </c>
      <c r="F115" s="145" t="s">
        <v>2678</v>
      </c>
      <c r="G115" s="160">
        <f t="shared" ref="G115:G116" si="4">IF(AND(E115&lt;&gt;"",F115&lt;&gt;""),((F115-E115)/30),"")</f>
        <v>9.5666666666666664</v>
      </c>
      <c r="H115" s="64" t="s">
        <v>2682</v>
      </c>
      <c r="I115" s="63" t="s">
        <v>1154</v>
      </c>
      <c r="J115" s="63" t="s">
        <v>699</v>
      </c>
      <c r="K115" s="68">
        <v>1500493206</v>
      </c>
      <c r="L115" s="100">
        <f>+IF(AND(K115&gt;0,O115="Ejecución"),(K115/877802)*Tabla28[[#This Row],[% participación]],IF(AND(K115&gt;0,O115&lt;&gt;"Ejecución"),"-",""))</f>
        <v>1709.375469638939</v>
      </c>
      <c r="M115" s="65" t="s">
        <v>1148</v>
      </c>
      <c r="N115" s="173">
        <v>1</v>
      </c>
      <c r="O115" s="162" t="s">
        <v>1150</v>
      </c>
      <c r="P115" s="78"/>
    </row>
    <row r="116" spans="1:16" s="6" customFormat="1" ht="24.75" customHeight="1" x14ac:dyDescent="0.25">
      <c r="A116" s="143">
        <v>3</v>
      </c>
      <c r="B116" s="161" t="s">
        <v>2665</v>
      </c>
      <c r="C116" s="163" t="s">
        <v>31</v>
      </c>
      <c r="D116" s="63" t="s">
        <v>2681</v>
      </c>
      <c r="E116" s="145" t="s">
        <v>2680</v>
      </c>
      <c r="F116" s="145" t="s">
        <v>2678</v>
      </c>
      <c r="G116" s="160">
        <f t="shared" si="4"/>
        <v>9.5666666666666664</v>
      </c>
      <c r="H116" s="64" t="s">
        <v>2682</v>
      </c>
      <c r="I116" s="63" t="s">
        <v>1154</v>
      </c>
      <c r="J116" s="63" t="s">
        <v>709</v>
      </c>
      <c r="K116" s="68">
        <v>768133673</v>
      </c>
      <c r="L116" s="100">
        <f>+IF(AND(K116&gt;0,O116="Ejecución"),(K116/877802)*Tabla28[[#This Row],[% participación]],IF(AND(K116&gt;0,O116&lt;&gt;"Ejecución"),"-",""))</f>
        <v>875.0648471978875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119139540</v>
      </c>
      <c r="F185" s="92"/>
      <c r="G185" s="93"/>
      <c r="H185" s="88"/>
      <c r="I185" s="90" t="s">
        <v>2627</v>
      </c>
      <c r="J185" s="166">
        <f>+SUM(M179:M183)</f>
        <v>0.02</v>
      </c>
      <c r="K185" s="202" t="s">
        <v>2628</v>
      </c>
      <c r="L185" s="202"/>
      <c r="M185" s="94">
        <f>+J185*(SUM(K20:K35))</f>
        <v>79426360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3730</v>
      </c>
      <c r="F193" s="5"/>
      <c r="G193" s="5"/>
      <c r="H193" s="147" t="s">
        <v>2696</v>
      </c>
      <c r="J193" s="5"/>
      <c r="K193" s="127">
        <v>41655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OFICINA</cp:lastModifiedBy>
  <cp:lastPrinted>2020-11-20T15:12:35Z</cp:lastPrinted>
  <dcterms:created xsi:type="dcterms:W3CDTF">2020-10-14T21:57:42Z</dcterms:created>
  <dcterms:modified xsi:type="dcterms:W3CDTF">2020-12-28T20:51:19Z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