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BOGOTA\INV-0222-2021-ICBFBOG-CDI_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3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<sst xmlns="http://schemas.openxmlformats.org/spreadsheetml/2006/main" count="3485" uniqueCount="2721">
  <si>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</si>
  <si>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</si>
  <si>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</si>
  <si>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</si>
  <si>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</si>
  <si>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</si>
  <si>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</si>
  <si>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</si>
  <si>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</si>
  <si>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</si>
  <si>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</si>
  <si>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</si>
  <si>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</si>
  <si>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</si>
  <si>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</si>
  <si>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</si>
  <si>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</si>
  <si>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</si>
  <si>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</si>
  <si>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</si>
  <si>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</si>
  <si>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</si>
  <si>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</si>
  <si>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</si>
  <si>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</si>
  <si>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</si>
  <si>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</si>
  <si>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</si>
  <si>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</si>
  <si>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</si>
  <si>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</si>
  <si>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</si>
  <si>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</si>
  <si>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</si>
  <si>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</si>
  <si>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</si>
  <si>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</si>
  <si>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</si>
  <si>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</si>
  <si>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</si>
  <si>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</si>
  <si>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</si>
  <si>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</si>
  <si>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</si>
  <si>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</si>
  <si>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</si>
  <si>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</si>
  <si>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</si>
  <si>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</si>
  <si>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</si>
  <si>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</si>
  <si>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</si>
  <si>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</si>
  <si>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</si>
  <si>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</si>
  <si>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</si>
  <si>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</si>
  <si>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</si>
  <si>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</si>
  <si>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</si>
  <si>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</si>
  <si>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</si>
  <si>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</si>
  <si>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</si>
  <si>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</si>
  <si>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</si>
  <si>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</si>
  <si>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</si>
  <si>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</si>
  <si>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</si>
  <si>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</si>
  <si>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</si>
  <si>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</si>
  <si>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</si>
  <si>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</si>
  <si>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</si>
  <si>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</si>
  <si>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</si>
  <si>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</si>
  <si>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</si>
  <si>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</si>
  <si>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</si>
  <si>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</si>
  <si>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</si>
  <si>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</si>
  <si>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</si>
  <si>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</si>
  <si>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</si>
  <si>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</si>
  <si>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</si>
  <si>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</si>
  <si>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</si>
  <si>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</si>
  <si>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</si>
  <si>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</si>
  <si>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</si>
  <si>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</si>
  <si>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</si>
  <si>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</si>
  <si>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</si>
  <si>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</si>
  <si>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</si>
  <si>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</si>
  <si>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</si>
  <si>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</si>
  <si>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</si>
  <si>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</si>
  <si>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</si>
  <si>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</si>
  <si>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</si>
  <si>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</si>
  <si>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</si>
  <si>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</si>
  <si>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</si>
  <si>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</si>
  <si>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</si>
  <si>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</si>
  <si>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</si>
  <si>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</si>
  <si>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</si>
  <si>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</si>
  <si>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</si>
  <si>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</si>
  <si>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</si>
  <si>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</si>
  <si>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</si>
  <si>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</si>
  <si>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</si>
  <si>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</si>
  <si>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</si>
  <si>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</si>
  <si>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</si>
  <si>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</si>
  <si>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</si>
  <si>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</si>
  <si>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</si>
  <si>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</si>
  <si>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</si>
  <si>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</si>
  <si>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</si>
  <si>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</si>
  <si>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</si>
  <si>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</si>
  <si>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</si>
  <si>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</si>
  <si>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</si>
  <si>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</si>
  <si>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</si>
  <si>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</si>
  <si>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</si>
  <si>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</si>
  <si>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</si>
  <si>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</si>
  <si>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</si>
  <si>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</si>
  <si>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</si>
  <si>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</si>
  <si>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</si>
  <si>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</si>
  <si>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</si>
  <si>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</si>
  <si>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</si>
  <si>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</si>
  <si>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</si>
  <si>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</si>
  <si>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</si>
  <si>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</si>
  <si>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</si>
  <si>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</si>
  <si>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</si>
  <si>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</si>
  <si>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</si>
  <si>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</si>
  <si>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</si>
  <si>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</si>
  <si>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</si>
  <si>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</si>
  <si>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</si>
  <si>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</si>
  <si>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</si>
  <si>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</si>
  <si>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</si>
  <si>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</si>
  <si>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</si>
  <si>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</si>
  <si>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</si>
  <si>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</si>
  <si>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</si>
  <si>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</si>
  <si>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</si>
  <si>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</si>
  <si>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</si>
  <si>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</si>
  <si>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</si>
  <si>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</si>
  <si>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</si>
  <si>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</si>
  <si>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</si>
  <si>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</si>
  <si>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</si>
  <si>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</si>
  <si>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</si>
  <si>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</si>
  <si>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</si>
  <si>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</si>
  <si>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</si>
  <si>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</si>
  <si>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</si>
  <si>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</si>
  <si>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</si>
  <si>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</si>
  <si>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</si>
  <si>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</si>
  <si>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</si>
  <si>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</si>
  <si>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</si>
  <si>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</si>
  <si>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</si>
  <si>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</si>
  <si>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</si>
  <si>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</si>
  <si>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</si>
  <si>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</si>
  <si>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</si>
  <si>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</si>
  <si>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</si>
  <si>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</si>
  <si>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</si>
  <si>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</si>
  <si>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</si>
  <si>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</si>
  <si>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</si>
  <si>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</si>
  <si>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</si>
  <si>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</si>
  <si>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</si>
  <si>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</si>
  <si>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</si>
  <si>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</si>
  <si>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</si>
  <si>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</si>
  <si>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</si>
  <si>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</si>
  <si>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</si>
  <si>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</si>
  <si>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</si>
  <si>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</si>
  <si>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</si>
  <si>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</si>
  <si>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</si>
  <si>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</si>
  <si>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</si>
  <si>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</si>
  <si>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</si>
  <si>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</si>
  <si>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</si>
  <si>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</si>
  <si>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</si>
  <si>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</si>
  <si>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</si>
  <si>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</si>
  <si>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</si>
  <si>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</si>
  <si>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</si>
  <si>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</si>
  <si>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</si>
  <si>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</si>
  <si>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</si>
  <si>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</si>
  <si>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</si>
  <si>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</si>
  <si>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</si>
  <si>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</si>
  <si>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</si>
  <si>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</si>
  <si>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</si>
  <si>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</si>
  <si>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</si>
  <si>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</si>
  <si>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</si>
  <si>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</si>
  <si>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</si>
  <si>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</si>
  <si>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</si>
  <si>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</si>
  <si>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</si>
  <si>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</si>
  <si>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</si>
  <si>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</si>
  <si>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</si>
  <si>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</si>
  <si>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</si>
  <si>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</si>
  <si>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</si>
  <si>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</si>
  <si>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</si>
  <si>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</si>
  <si>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</si>
  <si>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</si>
  <si>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</si>
  <si>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</si>
  <si>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</si>
  <si>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</si>
  <si>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</si>
  <si>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</si>
  <si>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</si>
  <si>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</si>
  <si>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</si>
  <si>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</si>
  <si>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</si>
  <si>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</si>
  <si>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</si>
  <si>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</si>
  <si>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</si>
  <si>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</si>
  <si>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</si>
  <si>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</si>
  <si>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</si>
  <si>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</si>
  <si>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</si>
  <si>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</si>
  <si>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</si>
  <si>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</si>
  <si>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</si>
  <si>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</si>
  <si>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</si>
  <si>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</si>
  <si>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</si>
  <si>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</si>
  <si>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</si>
  <si>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</si>
  <si>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</si>
  <si>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</si>
  <si>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</si>
  <si>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</si>
  <si>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</si>
  <si>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</si>
  <si>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</si>
  <si>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</si>
  <si>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</si>
  <si>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</si>
  <si>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</si>
  <si>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</si>
  <si>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</si>
  <si>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</si>
  <si>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</si>
  <si>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</si>
  <si>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</si>
  <si>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</si>
  <si>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</si>
  <si>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</si>
  <si>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</si>
  <si>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</si>
  <si>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</si>
  <si>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</si>
  <si>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</si>
  <si>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</si>
  <si>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</si>
  <si>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</si>
  <si>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</si>
  <si>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</si>
  <si>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</si>
  <si>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</si>
  <si>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</si>
  <si>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</si>
  <si>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</si>
  <si>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</si>
  <si>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</si>
  <si>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</si>
  <si>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</si>
  <si>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</si>
  <si>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</si>
  <si>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</si>
  <si>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</si>
  <si>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</si>
  <si>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</si>
  <si>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</si>
  <si>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</si>
  <si>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</si>
  <si>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</si>
  <si>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</si>
  <si>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</si>
  <si>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</si>
  <si>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</si>
  <si>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</si>
  <si>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</si>
  <si>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</si>
  <si>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</si>
  <si>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</si>
  <si>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</si>
  <si>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</si>
  <si>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</si>
  <si>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</si>
  <si>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</si>
  <si>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</si>
  <si>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</si>
  <si>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</si>
  <si>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</si>
  <si>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</si>
  <si>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</si>
  <si>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</si>
  <si>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</si>
  <si>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</si>
  <si>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</si>
  <si>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</si>
  <si>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</si>
  <si>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</si>
  <si>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</si>
  <si>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</si>
  <si>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</si>
  <si>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</si>
  <si>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</si>
  <si>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</si>
  <si>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</si>
  <si>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</si>
  <si>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</si>
  <si>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</si>
  <si>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</si>
  <si>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</si>
  <si>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</si>
  <si>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</si>
  <si>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</si>
  <si>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</si>
  <si>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</si>
  <si>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</si>
  <si>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</si>
  <si>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</si>
  <si>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</si>
  <si>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</si>
  <si>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</si>
  <si>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</si>
  <si>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</si>
  <si>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</si>
  <si>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</si>
  <si>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</si>
  <si>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</si>
  <si>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</si>
  <si>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</si>
  <si>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</si>
  <si>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</si>
  <si>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</si>
  <si>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</si>
  <si>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</si>
  <si>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</si>
  <si>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</si>
  <si>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</si>
  <si>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</si>
  <si>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</si>
  <si>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</si>
  <si>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</si>
  <si>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</si>
  <si>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</si>
  <si>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</si>
  <si>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</si>
  <si>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</si>
  <si>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</si>
  <si>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</si>
  <si>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</si>
  <si>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</si>
  <si>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</si>
  <si>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</si>
  <si>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</si>
  <si>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</si>
  <si>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</si>
  <si>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</si>
  <si>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</si>
  <si>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</si>
  <si>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</si>
  <si>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</si>
  <si>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</si>
  <si>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</si>
  <si>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</si>
  <si>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</si>
  <si>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</si>
  <si>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</si>
  <si>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</si>
  <si>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</si>
  <si>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</si>
  <si>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</si>
  <si>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</si>
  <si>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</si>
  <si>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</si>
  <si>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</si>
  <si>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</si>
  <si>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</si>
  <si>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</si>
  <si>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</si>
  <si>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</si>
  <si>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</si>
  <si>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</si>
  <si>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</si>
  <si>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</si>
  <si>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</si>
  <si>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</si>
  <si>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</si>
  <si>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</si>
  <si>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</si>
  <si>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</si>
  <si>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</si>
  <si>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</si>
  <si>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</si>
  <si>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</si>
  <si>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</si>
  <si>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</si>
  <si>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</si>
  <si>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</si>
  <si>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</si>
  <si>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</si>
  <si>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</si>
  <si>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</si>
  <si>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</si>
  <si>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</si>
  <si>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</si>
  <si>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</si>
  <si>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</si>
  <si>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</si>
  <si>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</si>
  <si>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</si>
  <si>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</si>
  <si>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</si>
  <si>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</si>
  <si>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</si>
  <si>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</si>
  <si>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</si>
  <si>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</si>
  <si>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</si>
  <si>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</si>
  <si>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</si>
  <si>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</si>
  <si>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</si>
  <si>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</si>
  <si>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</si>
  <si>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</si>
  <si>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</si>
  <si>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</si>
  <si>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</si>
  <si>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</si>
  <si>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</si>
  <si>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</si>
  <si>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</si>
  <si>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</si>
  <si>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</si>
  <si>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</si>
  <si>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</si>
  <si>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</si>
  <si>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</si>
  <si>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</si>
  <si>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</si>
  <si>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</si>
  <si>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</si>
  <si>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</si>
  <si>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</si>
  <si>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</si>
  <si>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</si>
  <si>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</si>
  <si>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</si>
  <si>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</si>
  <si>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</si>
  <si>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</si>
  <si>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</si>
  <si>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</si>
  <si>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</si>
  <si>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</si>
  <si>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</si>
  <si>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</si>
  <si>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</si>
  <si>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</si>
  <si>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</si>
  <si>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</si>
  <si>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</si>
  <si>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</si>
  <si>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</si>
  <si>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</si>
  <si>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</si>
  <si>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</si>
  <si>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</si>
  <si>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</si>
  <si>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</si>
  <si>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</si>
  <si>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</si>
  <si>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</si>
  <si>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</si>
  <si>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</si>
  <si>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</si>
  <si>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</si>
  <si>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</si>
  <si>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</si>
  <si>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</si>
  <si>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</si>
  <si>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</si>
  <si>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</si>
  <si>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</si>
  <si>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</si>
  <si>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</si>
  <si>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</si>
  <si>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</si>
  <si>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</si>
  <si>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</si>
  <si>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</si>
  <si>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</si>
  <si>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</si>
  <si>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</si>
  <si>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</si>
  <si>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</si>
  <si>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</si>
  <si>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</si>
  <si>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</si>
  <si>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</si>
  <si>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</si>
  <si>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</si>
  <si>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</si>
  <si>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</si>
  <si>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</si>
  <si>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</si>
  <si>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</si>
  <si>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</si>
  <si>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</si>
  <si>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</si>
  <si>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</si>
  <si>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</si>
  <si>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</si>
  <si>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</si>
  <si>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</si>
  <si>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</si>
  <si>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</si>
  <si>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</si>
  <si>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</si>
  <si>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</si>
  <si>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</si>
  <si>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</si>
  <si>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</si>
  <si>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</si>
  <si>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</si>
  <si>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</si>
  <si>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</si>
  <si>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</si>
  <si>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</si>
  <si>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</si>
  <si>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</si>
  <si>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</si>
  <si>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</si>
  <si>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</si>
  <si>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</si>
  <si>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</si>
  <si>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</si>
  <si>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</si>
  <si>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</si>
  <si>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</si>
  <si>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</si>
  <si>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</si>
  <si>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</si>
  <si>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</si>
  <si>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</si>
  <si>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</si>
  <si>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</si>
  <si>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</si>
  <si>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</si>
  <si>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</si>
  <si>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</si>
  <si>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</si>
  <si>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</si>
  <si>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</si>
  <si>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</si>
  <si>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</si>
  <si>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</si>
  <si>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</si>
  <si>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</si>
  <si>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</si>
  <si>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</si>
  <si>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</si>
  <si>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</si>
  <si>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</si>
  <si>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</si>
  <si>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</si>
  <si>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</si>
  <si>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</si>
  <si>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</si>
  <si>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</si>
  <si>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</si>
  <si>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</si>
  <si>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</si>
  <si>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</si>
  <si>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</si>
  <si>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</si>
  <si>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</si>
  <si>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</si>
  <si>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</si>
  <si>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</si>
  <si>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</si>
  <si>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</si>
  <si>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</si>
  <si>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</si>
  <si>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</si>
  <si>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</si>
  <si>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</si>
  <si>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</si>
  <si>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</si>
  <si>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</si>
  <si>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</si>
  <si>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</si>
  <si>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</si>
  <si>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</si>
  <si>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</si>
  <si>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</si>
  <si>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</si>
  <si>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</si>
  <si>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</si>
  <si>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</si>
  <si>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</si>
  <si>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</si>
  <si>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</si>
  <si>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</si>
  <si>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</si>
  <si>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</si>
  <si>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</si>
  <si>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</si>
  <si>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</si>
  <si>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</si>
  <si>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</si>
  <si>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</si>
  <si>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</si>
  <si>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</si>
  <si>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</si>
  <si>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</si>
  <si>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</si>
  <si>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</si>
  <si>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</si>
  <si>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</si>
  <si>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</si>
  <si>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</si>
  <si>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</si>
  <si>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</si>
  <si>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</si>
  <si>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</si>
  <si>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</si>
  <si>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</si>
  <si>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</si>
  <si>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</si>
  <si>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</si>
  <si>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</si>
  <si>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</si>
  <si>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</si>
  <si>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</si>
  <si>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</si>
  <si>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</si>
  <si>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</si>
  <si>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</si>
  <si>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</si>
  <si>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</si>
  <si>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</si>
  <si>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</si>
  <si>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</si>
  <si>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</si>
  <si>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</si>
  <si>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</si>
  <si>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</si>
  <si>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</si>
  <si>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</si>
  <si>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</si>
  <si>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</si>
  <si>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</si>
  <si>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</si>
  <si>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</si>
  <si>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</si>
  <si>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</si>
  <si>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</si>
  <si>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</si>
  <si>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</si>
  <si>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</si>
  <si>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</si>
  <si>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</si>
  <si>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</si>
  <si>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</si>
  <si>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</si>
  <si>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</si>
  <si>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</si>
  <si>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</si>
  <si>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</si>
  <si>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</si>
  <si>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</si>
  <si>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</si>
  <si>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</si>
  <si>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</si>
  <si>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</si>
  <si>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</si>
  <si>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</si>
  <si>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</si>
  <si>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</si>
  <si>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</si>
  <si>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</si>
  <si>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</si>
  <si>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</si>
  <si>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</si>
  <si>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</si>
  <si>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</si>
  <si>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</si>
  <si>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</si>
  <si>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</si>
  <si>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</si>
  <si>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</si>
  <si>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</si>
  <si>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</si>
  <si>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</si>
  <si>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</si>
  <si>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</si>
  <si>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</si>
  <si>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</si>
  <si>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</si>
  <si>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</si>
  <si>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</si>
  <si>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</si>
  <si>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</si>
  <si>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</si>
  <si>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</si>
  <si>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</si>
  <si>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</si>
  <si>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</si>
  <si>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</si>
  <si>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</si>
  <si>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</si>
  <si>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</si>
  <si>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</si>
  <si>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</si>
  <si>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</si>
  <si>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</si>
  <si>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</si>
  <si>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</si>
  <si>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</si>
  <si>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</si>
  <si>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</si>
  <si>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</si>
  <si>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</si>
  <si>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</si>
  <si>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</si>
  <si>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</si>
  <si>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</si>
  <si>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</si>
  <si>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</si>
  <si>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</si>
  <si>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</si>
  <si>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</si>
  <si>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</si>
  <si>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</si>
  <si>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</si>
  <si>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</si>
  <si>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</si>
  <si>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</si>
  <si>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</si>
  <si>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</si>
  <si>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</si>
  <si>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</si>
  <si>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</si>
  <si>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</si>
  <si>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</si>
  <si>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</si>
  <si>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</si>
  <si>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</si>
  <si>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</si>
  <si>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</si>
  <si>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</si>
  <si>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</si>
  <si>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</si>
  <si>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</si>
  <si>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</si>
  <si>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</si>
  <si>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</si>
  <si>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</si>
  <si>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</si>
  <si>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</si>
  <si>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</si>
  <si>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</si>
  <si>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</si>
  <si>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</si>
  <si>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</si>
  <si>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</si>
  <si>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</si>
  <si>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</si>
  <si>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</si>
  <si>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</si>
  <si>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</si>
  <si>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</si>
  <si>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</si>
  <si>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</si>
  <si>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</si>
  <si>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</si>
  <si>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</si>
  <si>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</si>
  <si>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</si>
  <si>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</si>
  <si>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</si>
  <si>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</si>
  <si>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</si>
  <si>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</si>
  <si>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</si>
  <si>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</si>
  <si>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</si>
  <si>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</si>
  <si>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</si>
  <si>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</si>
  <si>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</si>
  <si>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</si>
  <si>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</si>
  <si>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</si>
  <si>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</si>
  <si>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</si>
  <si>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</si>
  <si>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</si>
  <si>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</si>
  <si>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</si>
  <si>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</si>
  <si>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</si>
  <si>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</si>
  <si>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</si>
  <si>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</si>
  <si>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</si>
  <si>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</si>
  <si>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</si>
  <si>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</si>
  <si>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</si>
  <si>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</si>
  <si>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</si>
  <si>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</si>
  <si>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</si>
  <si>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</si>
  <si>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</si>
  <si>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</si>
  <si>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</si>
  <si>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</si>
  <si>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</si>
  <si>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</si>
  <si>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</si>
  <si>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</si>
  <si>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</si>
  <si>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</si>
  <si>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</si>
  <si>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</si>
  <si>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</si>
  <si>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</si>
  <si>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</si>
  <si>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</si>
  <si>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</si>
  <si>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</si>
  <si>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</si>
  <si>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</si>
  <si>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</si>
  <si>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</si>
  <si>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</si>
  <si>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</si>
  <si>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</si>
  <si>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</si>
  <si>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</si>
  <si>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</si>
  <si>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</si>
  <si>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</si>
  <si>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</si>
  <si>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</si>
  <si>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</si>
  <si>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</si>
  <si>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</si>
  <si>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</si>
  <si>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</si>
  <si>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</si>
  <si>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</si>
  <si>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</si>
  <si>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</si>
  <si>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</si>
  <si>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</si>
  <si>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</si>
  <si>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</si>
  <si>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</si>
  <si>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</si>
  <si>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</si>
  <si>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</si>
  <si>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</si>
  <si>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</si>
  <si>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</si>
  <si>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</si>
  <si>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</si>
  <si>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</si>
  <si>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</si>
  <si>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</si>
  <si>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</si>
  <si>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</si>
  <si>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</si>
  <si>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</si>
  <si>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</si>
  <si>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</si>
  <si>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</si>
  <si>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</si>
  <si>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</si>
  <si>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</si>
  <si>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</si>
  <si>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</si>
  <si>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</si>
  <si>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</si>
  <si>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</si>
  <si>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</si>
  <si>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</si>
  <si>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</si>
  <si>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</si>
  <si>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</si>
  <si>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</si>
  <si>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</si>
  <si>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</si>
  <si>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</si>
  <si>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</si>
  <si>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</si>
  <si>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</si>
  <si>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</si>
  <si>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</si>
  <si>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</si>
  <si>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</si>
  <si>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</si>
  <si>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</si>
  <si>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</si>
  <si>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</si>
  <si>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</si>
  <si>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</si>
  <si>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</si>
  <si>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</si>
  <si>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</si>
  <si>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</si>
  <si>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</si>
  <si>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</si>
  <si>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</si>
  <si>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</si>
  <si>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</si>
  <si>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</si>
  <si>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</si>
  <si>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</si>
  <si>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</si>
  <si>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</si>
  <si>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</si>
  <si>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</si>
  <si>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</si>
  <si>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</si>
  <si>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</si>
  <si>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</si>
  <si>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</si>
  <si>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</si>
  <si>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</si>
  <si>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</si>
  <si>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</si>
  <si>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</si>
  <si>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</si>
  <si>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</si>
  <si>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</si>
  <si>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</si>
  <si>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</si>
  <si>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</si>
  <si>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</si>
  <si>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</si>
  <si>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</si>
  <si>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</si>
  <si>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</si>
  <si>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</si>
  <si>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</si>
  <si>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</si>
  <si>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</si>
  <si>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</si>
  <si>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</si>
  <si>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</si>
  <si>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</si>
  <si>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</si>
  <si>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</si>
  <si>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</si>
  <si>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</si>
  <si>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</si>
  <si>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</si>
  <si>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</si>
  <si>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</si>
  <si>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</si>
  <si>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</si>
  <si>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</si>
  <si>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</si>
  <si>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</si>
  <si>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</si>
  <si>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</si>
  <si>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</si>
  <si>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</si>
  <si>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</si>
  <si>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</si>
  <si>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</si>
  <si>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</si>
  <si>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</si>
  <si>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</si>
  <si>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</si>
  <si>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</si>
  <si>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</si>
  <si>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</si>
  <si>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</si>
  <si>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</si>
  <si>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</si>
  <si>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</si>
  <si>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</si>
  <si>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</si>
  <si>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</si>
  <si>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</si>
  <si>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</si>
  <si>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</si>
  <si>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</si>
  <si>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</si>
  <si>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</si>
  <si>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</si>
  <si>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</si>
  <si>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</si>
  <si>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</si>
  <si>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</si>
  <si>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</si>
  <si>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</si>
  <si>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</si>
  <si>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</si>
  <si>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</si>
  <si>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</si>
  <si>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</si>
  <si>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</si>
  <si>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</si>
  <si>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</si>
  <si>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</si>
  <si>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</si>
  <si>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</si>
  <si>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</si>
  <si>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</si>
  <si>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</si>
  <si>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</si>
  <si>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</si>
  <si>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</si>
  <si>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</si>
  <si>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</si>
  <si>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</si>
  <si>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</si>
  <si>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</si>
  <si>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</si>
  <si>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</si>
  <si>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</si>
  <si>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</si>
  <si>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</si>
  <si>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</si>
  <si>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</si>
  <si>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</si>
  <si>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</si>
  <si>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</si>
  <si>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</si>
  <si>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</si>
  <si>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</si>
  <si>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</si>
  <si>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</si>
  <si>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</si>
  <si>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</si>
  <si>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</si>
  <si>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</si>
  <si>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</si>
  <si>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</si>
  <si>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</si>
  <si>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</si>
  <si>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</si>
  <si>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</si>
  <si>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</si>
  <si>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</si>
  <si>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</si>
  <si>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</si>
  <si>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</si>
  <si>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</si>
  <si>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</si>
  <si>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</si>
  <si>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</si>
  <si>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</si>
  <si>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</si>
  <si>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</si>
  <si>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</si>
  <si>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</si>
  <si>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</si>
  <si>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</si>
  <si>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</si>
  <si>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</si>
  <si>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</si>
  <si>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</si>
  <si>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</si>
  <si>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</si>
  <si>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</si>
  <si>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</si>
  <si>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</si>
  <si>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</si>
  <si>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</si>
  <si>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</si>
  <si>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</si>
  <si>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</si>
  <si>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</si>
  <si>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</si>
  <si>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</si>
  <si>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</si>
  <si>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</si>
  <si>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</si>
  <si>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</si>
  <si>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</si>
  <si>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</si>
  <si>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</si>
  <si>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</si>
  <si>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</si>
  <si>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</si>
  <si>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</si>
  <si>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</si>
  <si>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</si>
  <si>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</si>
  <si>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</si>
  <si>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</si>
  <si>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</si>
  <si>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</si>
  <si>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</si>
  <si>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</si>
  <si>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</si>
  <si>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</si>
  <si>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</si>
  <si>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</si>
  <si>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</si>
  <si>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</si>
  <si>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</si>
  <si>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</si>
  <si>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</si>
  <si>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</si>
  <si>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</si>
  <si>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</si>
  <si>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</si>
  <si>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</si>
  <si>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</si>
  <si>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</si>
  <si>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</si>
  <si>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</si>
  <si>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</si>
  <si>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</si>
  <si>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</si>
  <si>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</si>
  <si>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</si>
  <si>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</si>
  <si>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</si>
  <si>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</si>
  <si>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</si>
  <si>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</si>
  <si>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</si>
  <si>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</si>
  <si>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</si>
  <si>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</si>
  <si>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</si>
  <si>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</si>
  <si>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</si>
  <si>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</si>
  <si>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</si>
  <si>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</si>
  <si>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</si>
  <si>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</si>
  <si>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</si>
  <si>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</si>
  <si>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</si>
  <si>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</si>
  <si>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</si>
  <si>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</si>
  <si>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</si>
  <si>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</si>
  <si>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</si>
  <si>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</si>
  <si>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</si>
  <si>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</si>
  <si>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</si>
  <si>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</si>
  <si>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</si>
  <si>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</si>
  <si>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</si>
  <si>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</si>
  <si>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</si>
  <si>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</si>
  <si>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</si>
  <si>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</si>
  <si>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</si>
  <si>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</si>
  <si>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</si>
  <si>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</si>
  <si>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</si>
  <si>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</si>
  <si>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</si>
  <si>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</si>
  <si>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</si>
  <si>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</si>
  <si>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</si>
  <si>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</si>
  <si>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</si>
  <si>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</si>
  <si>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</si>
  <si>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</si>
  <si>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</si>
  <si>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</si>
  <si>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</si>
  <si>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</si>
  <si>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</si>
  <si>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</si>
  <si>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</si>
  <si>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</si>
  <si>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</si>
  <si>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</si>
  <si>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</si>
  <si>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</si>
  <si>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</si>
  <si>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</si>
  <si>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</si>
  <si>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</si>
  <si>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</si>
  <si>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</si>
  <si>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</si>
  <si>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</si>
  <si>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</si>
  <si>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</si>
  <si>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</si>
  <si>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</si>
  <si>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</si>
  <si>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</si>
  <si>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</si>
  <si>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</si>
  <si>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</si>
  <si>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</si>
  <si>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</si>
  <si>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</si>
  <si>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</si>
  <si>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</si>
  <si>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</si>
  <si>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</si>
  <si>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</si>
  <si>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</si>
  <si>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</si>
  <si>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</si>
  <si>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</si>
  <si>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</si>
  <si>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</si>
  <si>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</si>
  <si>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</si>
  <si>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</si>
  <si>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</si>
  <si>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</si>
  <si>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</si>
  <si>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</si>
  <si>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</si>
  <si>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</si>
  <si>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</si>
  <si>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</si>
  <si>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</si>
  <si>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</si>
  <si>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</si>
  <si>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</si>
  <si>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</si>
  <si>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</si>
  <si>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</si>
  <si>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</si>
  <si>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</si>
  <si>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</si>
  <si>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</si>
  <si>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</si>
  <si>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</si>
  <si>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</si>
  <si>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</si>
  <si>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</si>
  <si>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</si>
  <si>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</si>
  <si>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</si>
  <si>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</si>
  <si>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</si>
  <si>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</si>
  <si>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</si>
  <si>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</si>
  <si>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</si>
  <si>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</si>
  <si>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</si>
  <si>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</si>
  <si>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</si>
  <si>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</si>
  <si>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</si>
  <si>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</si>
  <si>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</si>
  <si>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</si>
  <si>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</si>
  <si>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</si>
  <si>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</si>
  <si>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</si>
  <si>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</si>
  <si>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</si>
  <si>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</si>
  <si>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</si>
  <si>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</si>
  <si>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</si>
  <si>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</si>
  <si>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</si>
  <si>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</si>
  <si>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</si>
  <si>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</si>
  <si>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</si>
  <si>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</si>
  <si>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</si>
  <si>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</si>
  <si>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</si>
  <si>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</si>
  <si>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</si>
  <si>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</si>
  <si>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</si>
  <si>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</si>
  <si>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</si>
  <si>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</si>
  <si>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</si>
  <si>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</si>
  <si>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</si>
  <si>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</si>
  <si>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</si>
  <si>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</si>
  <si>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</si>
  <si>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</si>
  <si>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</si>
  <si>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</si>
  <si>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</si>
  <si>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</si>
  <si>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</si>
  <si>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</si>
  <si>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</si>
  <si>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</si>
  <si>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</si>
  <si>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</si>
  <si>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</si>
  <si>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</si>
  <si>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</si>
  <si>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</si>
  <si>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</si>
  <si>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</si>
  <si>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</si>
  <si>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</si>
  <si>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</si>
  <si>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</si>
  <si>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</si>
  <si>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</si>
  <si>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</si>
  <si>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</si>
  <si>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</si>
  <si>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</si>
  <si>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</si>
  <si>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</si>
  <si>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</si>
  <si>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</si>
  <si>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</si>
  <si>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</si>
  <si>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</si>
  <si>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</si>
  <si>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</si>
  <si>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</si>
  <si>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</si>
  <si>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</si>
  <si>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</si>
  <si>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</si>
  <si>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</si>
  <si>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</si>
  <si>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</si>
  <si>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</si>
  <si>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</si>
  <si>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</si>
  <si>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</si>
  <si>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</si>
  <si>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</si>
  <si>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</si>
  <si>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</si>
  <si>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</si>
  <si>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</si>
  <si>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</si>
  <si>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</si>
  <si>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</si>
  <si>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</si>
  <si>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</si>
  <si>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</si>
  <si>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</si>
  <si>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</si>
  <si>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</si>
  <si>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</si>
  <si>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</si>
  <si>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</si>
  <si>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</si>
  <si>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</si>
  <si>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</si>
  <si>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</si>
  <si>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</si>
  <si>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</si>
  <si>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</si>
  <si>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</si>
  <si>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</si>
  <si>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</si>
  <si>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</si>
  <si>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</si>
  <si>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</si>
  <si>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</si>
  <si>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</si>
  <si>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</si>
  <si>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</si>
  <si>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</si>
  <si>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</si>
  <si>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</si>
  <si>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</si>
  <si>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</si>
  <si>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</si>
  <si>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</si>
  <si>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</si>
  <si>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</si>
  <si>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</si>
  <si>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</si>
  <si>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</si>
  <si>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</si>
  <si>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</si>
  <si>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</si>
  <si>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</si>
  <si>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</si>
  <si>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</si>
  <si>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</si>
  <si>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</si>
  <si>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</si>
  <si>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</si>
  <si>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</si>
  <si>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</si>
  <si>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</si>
  <si>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</si>
  <si>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</si>
  <si>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</si>
  <si>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</si>
  <si>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</si>
  <si>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</si>
  <si>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</si>
  <si>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</si>
  <si>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</si>
  <si>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</si>
  <si>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</si>
  <si>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</si>
  <si>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</si>
  <si>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</si>
  <si>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</si>
  <si>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</si>
  <si>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</si>
  <si>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</si>
  <si>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</si>
  <si>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</si>
  <si>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</si>
  <si>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</si>
  <si>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</si>
  <si>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</si>
  <si>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</si>
  <si>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</si>
  <si>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</si>
  <si>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</si>
  <si>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</si>
  <si>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</si>
  <si>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</si>
  <si>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</si>
  <si>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</si>
  <si>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</si>
  <si>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</si>
  <si>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</si>
  <si>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</si>
  <si>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</si>
  <si>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</si>
  <si>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</si>
  <si>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</si>
  <si>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</si>
  <si>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</si>
  <si>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</si>
  <si>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</si>
  <si>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</si>
  <si>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</si>
  <si>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</si>
  <si>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</si>
  <si>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</si>
  <si>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</si>
  <si>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</si>
  <si>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</si>
  <si>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</si>
  <si>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</si>
  <si>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</si>
  <si>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</si>
  <si>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</si>
  <si>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</si>
  <si>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</si>
  <si>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</si>
  <si>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</si>
  <si>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</si>
  <si>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</si>
  <si>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</si>
  <si>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</si>
  <si>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</si>
  <si>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</si>
  <si>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</si>
  <si>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</si>
  <si>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</si>
  <si>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</si>
  <si>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</si>
  <si>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</si>
  <si>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</si>
  <si>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</si>
  <si>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</si>
  <si>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</si>
  <si>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</si>
  <si>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</si>
  <si>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</si>
  <si>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</si>
  <si>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</si>
  <si>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</si>
  <si>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</si>
  <si>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</si>
  <si>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</si>
  <si>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</si>
  <si>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</si>
  <si>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</si>
  <si>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</si>
  <si>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</si>
  <si>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</si>
  <si>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</si>
  <si>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</si>
  <si>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</si>
  <si>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</si>
  <si>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</si>
  <si>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</si>
  <si>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</si>
  <si>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</si>
  <si>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</si>
  <si>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</si>
  <si>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</si>
  <si>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</si>
  <si>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</si>
  <si>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</si>
  <si>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</si>
  <si>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</si>
  <si>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</si>
  <si>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</si>
  <si>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</si>
  <si>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</si>
  <si>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</si>
  <si>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</si>
  <si>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</si>
  <si>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</si>
  <si>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</si>
  <si>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</si>
  <si>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</si>
  <si>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</si>
  <si>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</si>
  <si>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</si>
  <si>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</si>
  <si>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</si>
  <si>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</si>
  <si>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</si>
  <si>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</si>
  <si>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</si>
  <si>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</si>
  <si>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</si>
  <si>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</si>
  <si>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</si>
  <si>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</si>
  <si>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</si>
  <si>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</si>
  <si>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</si>
  <si>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</si>
  <si>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</si>
  <si>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</si>
  <si>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</si>
  <si>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</si>
  <si>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</si>
  <si>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</si>
  <si>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</si>
  <si>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</si>
  <si>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</si>
  <si>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</si>
  <si>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</si>
  <si>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</si>
  <si>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</si>
  <si>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</si>
  <si>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</si>
  <si>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</si>
  <si>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</si>
  <si>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</si>
  <si>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</si>
  <si>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</si>
  <si>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</si>
  <si>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</si>
  <si>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</si>
  <si>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</si>
  <si>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</si>
  <si>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</si>
  <si>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</si>
  <si>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</si>
  <si>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</si>
  <si>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</si>
  <si>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</si>
  <si>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</si>
  <si>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</si>
  <si>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</si>
  <si>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</si>
  <si>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</si>
  <si>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</si>
  <si>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</si>
  <si>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</si>
  <si>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</si>
  <si>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</si>
  <si>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</si>
  <si>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</si>
  <si>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</si>
  <si>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</si>
  <si>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</si>
  <si>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</si>
  <si>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</si>
  <si>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</si>
  <si>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</si>
  <si>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</si>
  <si>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</si>
  <si>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</si>
  <si>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</si>
  <si>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</si>
  <si>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</si>
  <si>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</si>
  <si>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</si>
  <si>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</si>
  <si>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</si>
  <si>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</si>
  <si>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</si>
  <si>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</si>
  <si>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</si>
  <si>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</si>
  <si>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</si>
  <si>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</si>
  <si>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</si>
  <si>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</si>
  <si>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</si>
  <si>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</si>
  <si>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</si>
  <si>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</si>
  <si>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</si>
  <si>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</si>
  <si>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</si>
  <si>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</si>
  <si>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</si>
  <si>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</si>
  <si>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</si>
  <si>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</si>
  <si>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</si>
  <si>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</si>
  <si>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</si>
  <si>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</si>
  <si>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</si>
  <si>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</si>
  <si>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</si>
  <si>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</si>
  <si>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</si>
  <si>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</si>
  <si>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</si>
  <si>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</si>
  <si>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</si>
  <si>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</si>
  <si>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</si>
  <si>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</si>
  <si>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</si>
  <si>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</si>
  <si>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</si>
  <si>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</si>
  <si>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</si>
  <si>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</si>
  <si>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</si>
  <si>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</si>
  <si>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</si>
  <si>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</si>
  <si>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</si>
  <si>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</si>
  <si>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</si>
  <si>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</si>
  <si>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</si>
  <si>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</si>
  <si>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</si>
  <si>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</si>
  <si>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</si>
  <si>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</si>
  <si>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</si>
  <si>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</si>
  <si>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</si>
  <si>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</si>
  <si>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</si>
  <si>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</si>
  <si>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</si>
  <si>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</si>
  <si>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</si>
  <si>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</si>
  <si>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</si>
  <si>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</si>
  <si>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</si>
  <si>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</si>
  <si>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</si>
  <si>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</si>
  <si>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</si>
  <si>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</si>
  <si>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</si>
  <si>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</si>
  <si>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</si>
  <si>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</si>
  <si>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</si>
  <si>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</si>
  <si>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</si>
  <si>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</si>
  <si>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</si>
  <si>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</si>
  <si>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</si>
  <si>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</si>
  <si>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</si>
  <si>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</si>
  <si>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</si>
  <si>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</si>
  <si>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</si>
  <si>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</si>
  <si>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</si>
  <si>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</si>
  <si>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</si>
  <si>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</si>
  <si>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</si>
  <si>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</si>
  <si>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</si>
  <si>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</si>
  <si>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</si>
  <si>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</si>
  <si>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</si>
  <si>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</si>
  <si>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</si>
  <si>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</si>
  <si>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</si>
  <si>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</si>
  <si>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</si>
  <si>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</si>
  <si>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</si>
  <si>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</si>
  <si>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</si>
  <si>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</si>
  <si>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</si>
  <si>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</si>
  <si>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</si>
  <si>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</si>
  <si>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</si>
  <si>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</si>
  <si>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</si>
  <si>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</si>
  <si>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</si>
  <si>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</si>
  <si>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</si>
  <si>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</si>
  <si>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</si>
  <si>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</si>
  <si>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</si>
  <si>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</si>
  <si>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</si>
  <si>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</si>
  <si>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</si>
  <si>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</si>
  <si>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</si>
  <si>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</si>
  <si>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</si>
  <si>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</si>
  <si>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</si>
  <si>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</si>
  <si>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</si>
  <si>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</si>
  <si>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</si>
  <si>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</si>
  <si>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</si>
  <si>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</si>
  <si>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</si>
  <si>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</si>
  <si>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</si>
  <si>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</si>
  <si>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</si>
  <si>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</si>
  <si>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</si>
  <si>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</si>
  <si>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</si>
  <si>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</si>
  <si>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</si>
  <si>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</si>
  <si>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</si>
  <si>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</si>
  <si>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</si>
  <si>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</si>
  <si>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</si>
  <si>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</si>
  <si>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</si>
  <si>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</si>
  <si>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</si>
  <si>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</si>
  <si>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</si>
  <si>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</si>
  <si>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</si>
  <si>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</si>
  <si>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</si>
  <si>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</si>
  <si>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</si>
  <si>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</si>
  <si>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</si>
  <si>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</si>
  <si>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</si>
  <si>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</si>
  <si>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</si>
  <si>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</si>
  <si>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</si>
  <si>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</si>
  <si>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</si>
  <si>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</si>
  <si>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</si>
  <si>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</si>
  <si>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</si>
  <si>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</si>
  <si>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</si>
  <si>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</si>
  <si>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</si>
  <si>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</si>
  <si>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</si>
  <si>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</si>
  <si>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</si>
  <si>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</si>
  <si>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</si>
  <si>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</si>
  <si>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</si>
  <si>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</si>
  <si>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</si>
  <si>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</si>
  <si>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</si>
  <si>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</si>
  <si>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</si>
  <si>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</si>
  <si>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</si>
  <si>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</si>
  <si>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</si>
  <si>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</si>
  <si>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</si>
  <si>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</si>
  <si>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</si>
  <si>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</si>
  <si>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</si>
  <si>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</si>
  <si>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</si>
  <si>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</si>
  <si>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</si>
  <si>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</si>
  <si>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</si>
  <si>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</si>
  <si>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</si>
  <si>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</si>
  <si>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</si>
  <si>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</si>
  <si>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</si>
  <si>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</si>
  <si>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</si>
  <si>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</si>
  <si>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</si>
  <si>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</si>
  <si>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</si>
  <si>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</si>
  <si>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</si>
  <si>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</si>
  <si>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</si>
  <si>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</si>
  <si>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</si>
  <si>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</si>
  <si>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</si>
  <si>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</si>
  <si>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</si>
  <si>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</si>
  <si>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</si>
  <si>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</si>
  <si>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</si>
  <si>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</si>
  <si>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</si>
  <si>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</si>
  <si>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</si>
  <si>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</si>
  <si>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</si>
  <si>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</si>
  <si>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</si>
  <si>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</si>
  <si>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</si>
  <si>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</si>
  <si>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</si>
  <si>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</si>
  <si>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</si>
  <si>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</si>
  <si>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</si>
  <si>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</si>
  <si>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</si>
  <si>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</si>
  <si>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</si>
  <si>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</si>
  <si>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</si>
  <si>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</si>
  <si>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</si>
  <si>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</si>
  <si>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</si>
  <si>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</si>
  <si>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</si>
  <si>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</si>
  <si>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</si>
  <si>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</si>
  <si>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</si>
  <si>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</si>
  <si>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</si>
  <si>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</si>
  <si>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</si>
  <si>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</si>
  <si>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</si>
  <si>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</si>
  <si>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</si>
  <si>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</si>
  <si>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</si>
  <si>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</si>
  <si>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</si>
  <si>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</si>
  <si>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</si>
  <si>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</si>
  <si>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</si>
  <si>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</si>
  <si>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</si>
  <si>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</si>
  <si>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</si>
  <si>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</si>
  <si>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</si>
  <si>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</si>
  <si>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</si>
  <si>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</si>
  <si>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</si>
  <si>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</si>
  <si>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</si>
  <si>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</si>
  <si>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</si>
  <si>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</si>
  <si>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</si>
  <si>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</si>
  <si>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</si>
  <si>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</si>
  <si>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</si>
  <si>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</si>
  <si>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</si>
  <si>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</si>
  <si>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</si>
  <si>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</si>
  <si>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</si>
  <si>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</si>
  <si>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</si>
  <si>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</si>
  <si>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</si>
  <si>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</si>
  <si>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</si>
  <si>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</si>
  <si>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</si>
  <si>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</si>
  <si>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</si>
  <si>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</si>
  <si>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</si>
  <si>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</si>
  <si>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</si>
  <si>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</si>
  <si>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</si>
  <si>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</si>
  <si>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</si>
  <si>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</si>
  <si>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</si>
  <si>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</si>
  <si>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</si>
  <si>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</si>
  <si>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</si>
  <si>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</si>
  <si>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</si>
  <si>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</si>
  <si>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</si>
  <si>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</si>
  <si>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</si>
  <si>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</si>
  <si>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</si>
  <si>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</si>
  <si>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</si>
  <si>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</si>
  <si>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</si>
  <si>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</si>
  <si>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</si>
  <si>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</si>
  <si>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</si>
  <si>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</si>
  <si>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</si>
  <si>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</si>
  <si>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</si>
  <si>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</si>
  <si>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</si>
  <si>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</si>
  <si>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</si>
  <si>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</si>
  <si>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</si>
  <si>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</si>
  <si>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</si>
  <si>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</si>
  <si>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</si>
  <si>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</si>
  <si>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</si>
  <si>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</si>
  <si>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</si>
  <si>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</si>
  <si>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</si>
  <si>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</si>
  <si>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</si>
  <si>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</si>
  <si>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</si>
  <si>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</si>
  <si>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</si>
  <si>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</si>
  <si>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</si>
  <si>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</si>
  <si>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</si>
  <si>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</si>
  <si>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</si>
  <si>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</si>
  <si>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</si>
  <si>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</si>
  <si>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</si>
  <si>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</si>
  <si>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</si>
  <si>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</si>
  <si>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</si>
  <si>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</si>
  <si>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</si>
  <si>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</si>
  <si>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</si>
  <si>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</si>
  <si>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</si>
  <si>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</si>
  <si>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</si>
  <si>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</si>
  <si>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</si>
  <si>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</si>
  <si>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</si>
  <si>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</si>
  <si>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</si>
  <si>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</si>
  <si>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</si>
  <si>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</si>
  <si>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</si>
  <si>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</si>
  <si>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</si>
  <si>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</si>
  <si>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</si>
  <si>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</si>
  <si>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</si>
  <si>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</si>
  <si>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</si>
  <si>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</si>
  <si>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</si>
  <si>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</si>
  <si>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</si>
  <si>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</si>
  <si>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</si>
  <si>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</si>
  <si>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</si>
  <si>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</si>
  <si>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</si>
  <si>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</si>
  <si>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</si>
  <si>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</si>
  <si>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</si>
  <si>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</si>
  <si>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</si>
  <si>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</si>
  <si>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</si>
  <si>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</si>
  <si>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</si>
  <si>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</si>
  <si>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</si>
  <si>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</si>
  <si>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</si>
  <si>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</si>
  <si>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</si>
  <si>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</si>
  <si>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</si>
  <si>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</si>
  <si>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</si>
  <si>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</si>
  <si>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</si>
  <si>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</si>
  <si>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</si>
  <si>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</si>
  <si>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</si>
  <si>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</si>
  <si>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</si>
  <si>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</si>
  <si>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</si>
  <si>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</si>
  <si>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</si>
  <si>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</si>
  <si>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</si>
  <si>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</si>
  <si>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</si>
  <si>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</si>
  <si>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</si>
  <si>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</si>
  <si>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</si>
  <si>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</si>
  <si>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</si>
  <si>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</si>
  <si>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</si>
  <si>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</si>
  <si>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</si>
  <si>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</si>
  <si>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</si>
  <si>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</si>
  <si>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</si>
  <si>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</si>
  <si>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</si>
  <si>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</si>
  <si>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</si>
  <si>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</si>
  <si>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</si>
  <si>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</si>
  <si>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</si>
  <si>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</si>
  <si>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</si>
  <si>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</si>
  <si>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</si>
  <si>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</si>
  <si>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</si>
  <si>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</si>
  <si>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</si>
  <si>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</si>
  <si>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</si>
  <si>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</si>
  <si>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</si>
  <si>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</si>
  <si>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</si>
  <si>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</si>
  <si>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</si>
  <si>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</si>
  <si>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</si>
  <si>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</si>
  <si>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</si>
  <si>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</si>
  <si>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</si>
  <si>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</si>
  <si>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</si>
  <si>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</si>
  <si>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</si>
  <si>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</si>
  <si>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</si>
  <si>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</si>
  <si>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</si>
  <si>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</si>
  <si>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</si>
  <si>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</si>
  <si>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</si>
  <si>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</si>
  <si>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</si>
  <si>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</si>
  <si>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</si>
  <si>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</si>
  <si>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</si>
  <si>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</si>
  <si>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</si>
  <si>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</si>
  <si>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</si>
  <si>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</si>
  <si>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</si>
  <si>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</si>
  <si>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</si>
  <si>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</si>
  <si>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</si>
  <si>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</si>
  <si>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</si>
  <si>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</si>
  <si>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</si>
  <si>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</si>
  <si>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</si>
  <si>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</si>
  <si>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</si>
  <si>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</si>
  <si>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</si>
  <si>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</si>
  <si>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</si>
  <si>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</si>
  <si>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</si>
  <si>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</si>
  <si>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</si>
  <si>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</si>
  <si>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</si>
  <si>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</si>
  <si>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</si>
  <si>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</si>
  <si>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</si>
  <si>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</si>
  <si>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</si>
  <si>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</si>
  <si>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</si>
  <si>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</si>
  <si>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</si>
  <si>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</si>
  <si>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</si>
  <si>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</si>
  <si>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</si>
  <si>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</si>
  <si>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</si>
  <si>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</si>
  <si>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</si>
  <si>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</si>
  <si>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</si>
  <si>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</si>
  <si>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</si>
  <si>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</si>
  <si>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</si>
  <si>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</si>
  <si>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</si>
  <si>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</si>
  <si>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</si>
  <si>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</si>
  <si>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</si>
  <si>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</si>
  <si>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</si>
  <si>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</si>
  <si>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</si>
  <si>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</si>
  <si>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</si>
  <si>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</si>
  <si>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</si>
  <si>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</si>
  <si>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</si>
  <si>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</si>
  <si>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</si>
  <si>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</si>
  <si>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</si>
  <si>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</si>
  <si>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</si>
  <si>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</si>
  <si>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</si>
  <si>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</si>
  <si>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</si>
  <si>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</si>
  <si>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</si>
  <si>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</si>
  <si>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</si>
  <si>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</si>
  <si>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</si>
  <si>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</si>
  <si>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</si>
  <si>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</si>
  <si>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</si>
  <si>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</si>
  <si>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</si>
  <si>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</si>
  <si>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</si>
  <si>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</si>
  <si>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</si>
  <si>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</si>
  <si>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</si>
  <si>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</si>
  <si>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</si>
  <si>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</si>
  <si>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</si>
  <si>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</si>
  <si>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</si>
  <si>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</si>
  <si>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</si>
  <si>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</si>
  <si>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</si>
  <si>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</si>
  <si>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</si>
  <si>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</si>
  <si>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</si>
  <si>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</si>
  <si>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</si>
  <si>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</si>
  <si>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</si>
  <si>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</si>
  <si>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</si>
  <si>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</si>
  <si>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</si>
  <si>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</si>
  <si>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</si>
  <si>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</si>
  <si>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</si>
  <si>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</si>
  <si>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</si>
  <si>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</si>
  <si>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</si>
  <si>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</si>
  <si>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</si>
  <si>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</si>
  <si>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</si>
  <si>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</si>
  <si>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</si>
  <si>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</si>
  <si>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</si>
  <si>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</si>
  <si>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</si>
  <si>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</si>
  <si>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</si>
  <si>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</si>
  <si>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</si>
  <si>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</si>
  <si>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</si>
  <si>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</si>
  <si>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</si>
  <si>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</si>
  <si>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</si>
  <si>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</si>
  <si>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</si>
  <si>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</si>
  <si>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</si>
  <si>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</si>
  <si>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</si>
  <si>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</si>
  <si>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</si>
  <si>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</si>
  <si>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</si>
  <si>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</si>
  <si>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</si>
  <si>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</si>
  <si>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</si>
  <si>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</si>
  <si>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</si>
  <si>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</si>
  <si>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</si>
  <si>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</si>
  <si>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</si>
  <si>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</si>
  <si>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</si>
  <si>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</si>
  <si>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</si>
  <si>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</si>
  <si>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</si>
  <si>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</si>
  <si>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</si>
  <si>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</si>
  <si>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</si>
  <si>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</si>
  <si>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</si>
  <si>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</si>
  <si>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</si>
  <si>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</si>
  <si>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</si>
  <si>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</si>
  <si>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</si>
  <si>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</si>
  <si>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</si>
  <si>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</si>
  <si>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</si>
  <si>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</si>
  <si>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</si>
  <si>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</si>
  <si>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</si>
  <si>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</si>
  <si>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</si>
  <si>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</si>
  <si>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</si>
  <si>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</si>
  <si>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</si>
  <si>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</si>
  <si>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</si>
  <si>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</si>
  <si>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</si>
  <si>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</si>
  <si>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</si>
  <si>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</si>
  <si>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</si>
  <si>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</si>
  <si>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</si>
  <si>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</si>
  <si>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</si>
  <si>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</si>
  <si>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</si>
  <si>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</si>
  <si>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</si>
  <si>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</si>
  <si>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</si>
  <si>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</si>
  <si>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</si>
  <si>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</si>
  <si>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</si>
  <si>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</si>
  <si>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</si>
  <si>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</si>
  <si>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</si>
  <si>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</si>
  <si>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</si>
  <si>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</si>
  <si>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</si>
  <si>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</si>
  <si>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</si>
  <si>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</si>
  <si>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</si>
  <si>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</si>
  <si>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</si>
  <si>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</si>
  <si>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</si>
  <si>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</si>
  <si>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</si>
  <si>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</si>
  <si>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</si>
  <si>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</si>
  <si>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</si>
  <si>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</si>
  <si>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</si>
  <si>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</si>
  <si>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</si>
  <si>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</si>
  <si>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</si>
  <si>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</si>
  <si>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</si>
  <si>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</si>
  <si>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</si>
  <si>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</si>
  <si>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</si>
  <si>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</si>
  <si>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</si>
  <si>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</si>
  <si>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</si>
  <si>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</si>
  <si>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</si>
  <si>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</si>
  <si>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</si>
  <si>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</si>
  <si>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</si>
  <si>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</si>
  <si>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</si>
  <si>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</si>
  <si>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</si>
  <si>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</si>
  <si>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</si>
  <si>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</si>
  <si>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</si>
  <si>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</si>
  <si>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</si>
  <si>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</si>
  <si>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</si>
  <si>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</si>
  <si>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</si>
  <si>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</si>
  <si>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</si>
  <si>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</si>
  <si>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</si>
  <si>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</si>
  <si>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</si>
  <si>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</si>
  <si>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</si>
  <si>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</si>
  <si>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</si>
  <si>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</si>
  <si>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</si>
  <si>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</si>
  <si>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</si>
  <si>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</si>
  <si>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</si>
  <si>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</si>
  <si>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</si>
  <si>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</si>
  <si>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</si>
  <si>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</si>
  <si>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</si>
  <si>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</si>
  <si>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</si>
  <si>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</si>
  <si>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</si>
  <si>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</si>
  <si>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</si>
  <si>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</si>
  <si>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</si>
  <si>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</si>
  <si>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</si>
  <si>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</si>
  <si>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</si>
  <si>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</si>
  <si>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</si>
  <si>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</si>
  <si>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</si>
  <si>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</si>
  <si>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</si>
  <si>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</si>
  <si>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</si>
  <si>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</si>
  <si>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</si>
  <si>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</si>
  <si>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</si>
  <si>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</si>
  <si>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</si>
  <si>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</si>
  <si>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</si>
  <si>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</si>
  <si>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</si>
  <si>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</si>
  <si>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</si>
  <si>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</si>
  <si>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</si>
  <si>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</si>
  <si>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</si>
  <si>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</si>
  <si>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</si>
  <si>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</si>
  <si>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</si>
  <si>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</si>
  <si>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</si>
  <si>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</si>
  <si>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</si>
  <si>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</si>
  <si>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</si>
  <si>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</si>
  <si>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</si>
  <si>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</si>
  <si>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</si>
  <si>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</si>
  <si>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</si>
  <si>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</si>
  <si>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</si>
  <si>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</si>
  <si>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</si>
  <si>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</si>
  <si>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</si>
  <si>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</si>
  <si>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</si>
  <si>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</si>
  <si>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</si>
  <si>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</si>
  <si>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</si>
  <si>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</si>
  <si>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</si>
  <si>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</si>
  <si>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</si>
  <si>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</si>
  <si>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</si>
  <si>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</si>
  <si>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</si>
  <si>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</si>
  <si>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</si>
  <si>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</si>
  <si>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</si>
  <si>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</si>
  <si>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</si>
  <si>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</si>
  <si>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</si>
  <si>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</si>
  <si>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</si>
  <si>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</si>
  <si>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</si>
  <si>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</si>
  <si>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</si>
  <si>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</si>
  <si>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</si>
  <si>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</si>
  <si>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</si>
  <si>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</si>
  <si>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</si>
  <si>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</si>
  <si>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</si>
  <si>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</si>
  <si>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</si>
  <si>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</si>
  <si>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</si>
  <si>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</si>
  <si>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</si>
  <si>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</si>
  <si>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</si>
  <si>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</si>
  <si>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</si>
  <si>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</si>
  <si>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</si>
  <si>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</si>
  <si>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</si>
  <si>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</si>
  <si>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</si>
  <si>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</si>
  <si>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</si>
  <si>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</si>
  <si>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</si>
  <si>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</si>
  <si>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</si>
  <si>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</si>
  <si>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</si>
  <si>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</si>
  <si>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</si>
  <si>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</si>
  <si>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</si>
  <si>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</si>
  <si>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</si>
  <si>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</si>
  <si>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</si>
  <si>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</si>
  <si>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</si>
  <si>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</si>
  <si>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</si>
  <si>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</si>
  <si>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</si>
  <si>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</si>
  <si>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</si>
  <si>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</si>
  <si>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</si>
  <si>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</si>
  <si>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</si>
  <si>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</si>
  <si>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</si>
  <si>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</si>
  <si>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</si>
  <si>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</si>
  <si>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</si>
  <si>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</si>
  <si>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</si>
  <si>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</si>
  <si>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</si>
  <si>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</si>
  <si>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</si>
  <si>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</si>
  <si>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</si>
  <si>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</si>
  <si>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</si>
  <si>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</si>
  <si>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</si>
  <si>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</si>
  <si>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</si>
  <si>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</si>
  <si>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</si>
  <si>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</si>
  <si>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</si>
  <si>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</si>
  <si>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</si>
  <si>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CR 9 4 25 BARR ESTADIO-NEIVA-HUILA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</si>
  <si>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Siempre.Nombre del servicio:CDI SIN ARRIENDO - INSTITUCIONAL</t>
  </si>
  <si>
    <t>2021-11-10000222</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</si>
</sst>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1" zoomScale="50" zoomScaleNormal="50" zoomScaleSheetLayoutView="40" zoomScalePageLayoutView="40" workbookViewId="0">
      <selection activeCell="H51" sqref="H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3" t="str">
        <f>HYPERLINK("#MI_Oferente_Singular!A114","CAPACIDAD RESIDUAL")</f>
        <v>CAPACIDAD RESIDUAL</v>
      </c>
      <c r="F8" s="184"/>
      <c r="G8" s="185"/>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3" t="str">
        <f>HYPERLINK("#MI_Oferente_Singular!A162","TALENTO HUMANO")</f>
        <v>TALENTO HUMANO</v>
      </c>
      <c r="F9" s="184"/>
      <c r="G9" s="185"/>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3" t="str">
        <f>HYPERLINK("#MI_Oferente_Singular!F162","INFRAESTRUCTURA")</f>
        <v>INFRAESTRUCTURA</v>
      </c>
      <c r="F10" s="184"/>
      <c r="G10" s="185"/>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2720</v>
      </c>
      <c r="D15" s="35"/>
      <c r="E15" s="35"/>
      <c r="F15" s="5"/>
      <c r="G15" s="32" t="s">
        <v>1168</v>
      </c>
      <c r="H15" s="103" t="s">
        <v>187</v>
      </c>
      <c r="I15" s="32" t="s">
        <v>2624</v>
      </c>
      <c r="J15" s="108" t="s">
        <v>2626</v>
      </c>
      <c r="L15" s="209" t="s">
        <v>8</v>
      </c>
      <c r="M15" s="20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186"/>
      <c r="I20" s="144" t="s">
        <v>1156</v>
      </c>
      <c r="J20" s="145" t="s">
        <v>188</v>
      </c>
      <c r="K20" s="146">
        <v>1044122504</v>
      </c>
      <c r="L20" s="147">
        <v>44212</v>
      </c>
      <c r="M20" s="147">
        <v>44561</v>
      </c>
      <c r="N20" s="130">
        <f>+(M20-L20)/30</f>
        <v>11.633333333333333</v>
      </c>
      <c r="O20" s="133"/>
      <c r="U20" s="129"/>
      <c r="V20" s="105">
        <f ca="1">NOW()</f>
        <v>44193.64029988426</v>
      </c>
      <c r="W20" s="105">
        <f ca="1">NOW()</f>
        <v>44193.64029988426</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4"/>
      <c r="I37" s="125"/>
      <c r="J37" s="125"/>
      <c r="K37" s="125"/>
      <c r="L37" s="125"/>
      <c r="M37" s="125"/>
      <c r="N37" s="125"/>
      <c r="O37" s="126"/>
    </row>
    <row r="38" spans="1:16" ht="21" customHeight="1" x14ac:dyDescent="0.25">
      <c r="A38" s="9"/>
      <c r="B38" s="178" t="str">
        <f>VLOOKUP(B20,EAS!A2:B1439,2,0)</f>
        <v>FUNDACION SOCIAL PARA LA PROTECCION DE LA FAMILIA Y EL APOYO A LA PRIMERA INFANCIA</v>
      </c>
      <c r="C38" s="178"/>
      <c r="D38" s="178"/>
      <c r="E38" s="178"/>
      <c r="F38" s="178"/>
      <c r="G38" s="5"/>
      <c r="H38" s="127"/>
      <c r="I38" s="190" t="s">
        <v>7</v>
      </c>
      <c r="J38" s="190"/>
      <c r="K38" s="190"/>
      <c r="L38" s="190"/>
      <c r="M38" s="190"/>
      <c r="N38" s="190"/>
      <c r="O38" s="128"/>
    </row>
    <row r="39" spans="1:16" ht="42.95" customHeight="1" thickBot="1" x14ac:dyDescent="0.3">
      <c r="A39" s="10"/>
      <c r="B39" s="11"/>
      <c r="C39" s="11"/>
      <c r="D39" s="11"/>
      <c r="E39" s="11"/>
      <c r="F39" s="11"/>
      <c r="G39" s="11"/>
      <c r="H39" s="10"/>
      <c r="I39" s="222" t="s">
        <v>2719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2"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9"/>
      <c r="Z178" s="160" t="str">
        <f>IF(Y178&gt;0,SUM(E180+Y178),"")</f>
        <v/>
      </c>
      <c r="AA178" s="19"/>
      <c r="AB178" s="19"/>
    </row>
    <row r="179" spans="1:28" ht="23.25" x14ac:dyDescent="0.25">
      <c r="A179" s="9"/>
      <c r="B179" s="221" t="s">
        <v>2669</v>
      </c>
      <c r="C179" s="221"/>
      <c r="D179" s="221"/>
      <c r="E179" s="166">
        <v>0.02</v>
      </c>
      <c r="F179" s="165">
        <v>4.0000000000000001E-3</v>
      </c>
      <c r="G179" s="160">
        <f>IF(F179&gt;0,SUM(E179+F179),"")</f>
        <v>2.4E-2</v>
      </c>
      <c r="H179" s="5"/>
      <c r="I179" s="221" t="s">
        <v>2671</v>
      </c>
      <c r="J179" s="221"/>
      <c r="K179" s="221"/>
      <c r="L179" s="221"/>
      <c r="M179" s="167">
        <v>2.1000000000000001E-2</v>
      </c>
      <c r="O179" s="8"/>
      <c r="Q179" s="19"/>
      <c r="R179" s="154">
        <f>IF(M179&gt;0,SUM(L179+M179),"")</f>
        <v>2.1000000000000001E-2</v>
      </c>
      <c r="T179" s="19"/>
      <c r="U179" s="177" t="s">
        <v>1166</v>
      </c>
      <c r="V179" s="177"/>
      <c r="W179" s="177"/>
      <c r="X179" s="24">
        <v>0.02</v>
      </c>
      <c r="Y179" s="159"/>
      <c r="Z179" s="160" t="str">
        <f>IF(Y179&gt;0,SUM(E181+Y179),"")</f>
        <v/>
      </c>
      <c r="AA179" s="19"/>
      <c r="AB179" s="19"/>
    </row>
    <row r="180" spans="1:28" ht="23.25" hidden="1" x14ac:dyDescent="0.25">
      <c r="A180" s="9"/>
      <c r="B180" s="201"/>
      <c r="C180" s="201"/>
      <c r="D180" s="201"/>
      <c r="E180" s="164"/>
      <c r="H180" s="5"/>
      <c r="I180" s="201"/>
      <c r="J180" s="201"/>
      <c r="K180" s="201"/>
      <c r="L180" s="201"/>
      <c r="M180" s="5"/>
      <c r="O180" s="8"/>
      <c r="Q180" s="19"/>
      <c r="R180" s="154" t="str">
        <f>IF(S180&gt;0,SUM(L180+S180),"")</f>
        <v/>
      </c>
      <c r="S180" s="159"/>
      <c r="T180" s="19"/>
      <c r="U180" s="177" t="s">
        <v>1167</v>
      </c>
      <c r="V180" s="177"/>
      <c r="W180" s="177"/>
      <c r="X180" s="24">
        <v>0.03</v>
      </c>
      <c r="Y180" s="159"/>
      <c r="Z180" s="160" t="str">
        <f>IF(Y180&gt;0,SUM(E182+Y180),"")</f>
        <v/>
      </c>
      <c r="AA180" s="19"/>
      <c r="AB180" s="19"/>
    </row>
    <row r="181" spans="1:28" ht="23.25" hidden="1" x14ac:dyDescent="0.25">
      <c r="A181" s="9"/>
      <c r="B181" s="201"/>
      <c r="C181" s="201"/>
      <c r="D181" s="201"/>
      <c r="E181" s="164"/>
      <c r="H181" s="5"/>
      <c r="I181" s="201"/>
      <c r="J181" s="201"/>
      <c r="K181" s="201"/>
      <c r="L181" s="201"/>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1"/>
      <c r="C182" s="201"/>
      <c r="D182" s="201"/>
      <c r="E182" s="164"/>
      <c r="H182" s="5"/>
      <c r="I182" s="201"/>
      <c r="J182" s="201"/>
      <c r="K182" s="201"/>
      <c r="L182" s="201"/>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25058940.096000001</v>
      </c>
      <c r="F185" s="92"/>
      <c r="G185" s="93"/>
      <c r="H185" s="88"/>
      <c r="I185" s="90" t="s">
        <v>2627</v>
      </c>
      <c r="J185" s="161">
        <f>+SUM(M179:M183)</f>
        <v>2.1000000000000001E-2</v>
      </c>
      <c r="K185" s="202" t="s">
        <v>2628</v>
      </c>
      <c r="L185" s="202"/>
      <c r="M185" s="94">
        <f>+J185*(SUM(K20:K35))</f>
        <v>21926572.584000003</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6" t="s">
        <v>2636</v>
      </c>
      <c r="C192" s="236"/>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2718</v>
      </c>
      <c r="L211" s="21"/>
      <c r="M211" s="21"/>
      <c r="N211" s="21"/>
      <c r="O211" s="8"/>
    </row>
    <row r="212" spans="1:15" x14ac:dyDescent="0.25">
      <c r="A212" s="9"/>
      <c r="B212" s="27" t="s">
        <v>2619</v>
      </c>
      <c r="C212" s="142" t="s">
        <v>2714</v>
      </c>
      <c r="D212" s="21"/>
      <c r="G212" s="27" t="s">
        <v>2621</v>
      </c>
      <c r="H212" s="143" t="s">
        <v>2715</v>
      </c>
      <c r="J212" s="27" t="s">
        <v>2623</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2020-12-28T20:25:15Z</cp:lastPrinted>
  <dcterms:created xsi:type="dcterms:W3CDTF">2020-10-14T21:57:42Z</dcterms:created>
  <dcterms:modified xsi:type="dcterms:W3CDTF">2020-12-28T20:25:18Z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