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CUNDINAMARCA 2021\2021-25-20000073.0\"/>
    </mc:Choice>
  </mc:AlternateContent>
  <xr:revisionPtr revIDLastSave="0" documentId="8_{1E12DF9E-B88F-46DD-8169-5631F239D31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<sst xmlns="http://schemas.openxmlformats.org/spreadsheetml/2006/main" count="3250" uniqueCount="2697">
  <si>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</si>
  <si>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</si>
  <si>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</si>
  <si>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</si>
  <si>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</si>
  <si>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</si>
  <si>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</si>
  <si>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</si>
  <si>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</si>
  <si>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</si>
  <si>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</si>
  <si>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</si>
  <si>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</si>
  <si>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</si>
  <si>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</si>
  <si>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</si>
  <si>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</si>
  <si>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</si>
  <si>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</si>
  <si>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</si>
  <si>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</si>
  <si>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</si>
  <si>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</si>
  <si>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</si>
  <si>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</si>
  <si>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</si>
  <si>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</si>
  <si>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</si>
  <si>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</si>
  <si>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</si>
  <si>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</si>
  <si>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</si>
  <si>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</si>
  <si>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</si>
  <si>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</si>
  <si>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</si>
  <si>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</si>
  <si>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</si>
  <si>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</si>
  <si>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</si>
  <si>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</si>
  <si>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</si>
  <si>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</si>
  <si>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</si>
  <si>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</si>
  <si>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</si>
  <si>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</si>
  <si>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</si>
  <si>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</si>
  <si>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</si>
  <si>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</si>
  <si>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</si>
  <si>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</si>
  <si>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</si>
  <si>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</si>
  <si>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</si>
  <si>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</si>
  <si>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</si>
  <si>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</si>
  <si>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</si>
  <si>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</si>
  <si>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</si>
  <si>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</si>
  <si>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</si>
  <si>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</si>
  <si>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</si>
  <si>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</si>
  <si>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</si>
  <si>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</si>
  <si>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</si>
  <si>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</si>
  <si>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</si>
  <si>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</si>
  <si>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</si>
  <si>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</si>
  <si>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</si>
  <si>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</si>
  <si>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</si>
  <si>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</si>
  <si>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</si>
  <si>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</si>
  <si>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</si>
  <si>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</si>
  <si>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</si>
  <si>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</si>
  <si>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</si>
  <si>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</si>
  <si>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</si>
  <si>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</si>
  <si>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</si>
  <si>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</si>
  <si>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</si>
  <si>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</si>
  <si>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</si>
  <si>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</si>
  <si>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</si>
  <si>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</si>
  <si>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</si>
  <si>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</si>
  <si>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</si>
  <si>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</si>
  <si>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</si>
  <si>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</si>
  <si>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</si>
  <si>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</si>
  <si>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</si>
  <si>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</si>
  <si>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</si>
  <si>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</si>
  <si>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</si>
  <si>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</si>
  <si>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</si>
  <si>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</si>
  <si>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</si>
  <si>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</si>
  <si>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</si>
  <si>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</si>
  <si>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</si>
  <si>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</si>
  <si>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</si>
  <si>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</si>
  <si>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</si>
  <si>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</si>
  <si>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</si>
  <si>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</si>
  <si>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</si>
  <si>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</si>
  <si>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</si>
  <si>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</si>
  <si>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</si>
  <si>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</si>
  <si>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</si>
  <si>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</si>
  <si>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</si>
  <si>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</si>
  <si>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</si>
  <si>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</si>
  <si>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</si>
  <si>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</si>
  <si>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</si>
  <si>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</si>
  <si>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</si>
  <si>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</si>
  <si>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</si>
  <si>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</si>
  <si>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</si>
  <si>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</si>
  <si>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</si>
  <si>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</si>
  <si>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</si>
  <si>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</si>
  <si>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</si>
  <si>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</si>
  <si>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</si>
  <si>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</si>
  <si>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</si>
  <si>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</si>
  <si>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</si>
  <si>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</si>
  <si>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</si>
  <si>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</si>
  <si>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</si>
  <si>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</si>
  <si>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</si>
  <si>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</si>
  <si>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</si>
  <si>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</si>
  <si>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</si>
  <si>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</si>
  <si>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</si>
  <si>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</si>
  <si>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</si>
  <si>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</si>
  <si>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</si>
  <si>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</si>
  <si>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</si>
  <si>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</si>
  <si>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</si>
  <si>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</si>
  <si>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</si>
  <si>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</si>
  <si>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</si>
  <si>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</si>
  <si>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</si>
  <si>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</si>
  <si>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</si>
  <si>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</si>
  <si>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</si>
  <si>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</si>
  <si>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</si>
  <si>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</si>
  <si>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</si>
  <si>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</si>
  <si>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</si>
  <si>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</si>
  <si>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</si>
  <si>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</si>
  <si>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</si>
  <si>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</si>
  <si>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</si>
  <si>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</si>
  <si>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</si>
  <si>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</si>
  <si>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</si>
  <si>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</si>
  <si>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</si>
  <si>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</si>
  <si>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</si>
  <si>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</si>
  <si>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</si>
  <si>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</si>
  <si>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</si>
  <si>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</si>
  <si>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</si>
  <si>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</si>
  <si>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</si>
  <si>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</si>
  <si>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</si>
  <si>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</si>
  <si>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</si>
  <si>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</si>
  <si>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</si>
  <si>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</si>
  <si>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</si>
  <si>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</si>
  <si>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</si>
  <si>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</si>
  <si>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</si>
  <si>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</si>
  <si>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</si>
  <si>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</si>
  <si>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</si>
  <si>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</si>
  <si>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</si>
  <si>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</si>
  <si>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</si>
  <si>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</si>
  <si>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</si>
  <si>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</si>
  <si>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</si>
  <si>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</si>
  <si>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</si>
  <si>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</si>
  <si>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</si>
  <si>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</si>
  <si>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</si>
  <si>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</si>
  <si>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</si>
  <si>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</si>
  <si>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</si>
  <si>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</si>
  <si>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</si>
  <si>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</si>
  <si>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</si>
  <si>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</si>
  <si>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</si>
  <si>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</si>
  <si>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</si>
  <si>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</si>
  <si>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</si>
  <si>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</si>
  <si>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</si>
  <si>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</si>
  <si>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</si>
  <si>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</si>
  <si>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</si>
  <si>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</si>
  <si>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</si>
  <si>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</si>
  <si>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</si>
  <si>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</si>
  <si>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</si>
  <si>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</si>
  <si>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</si>
  <si>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</si>
  <si>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</si>
  <si>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</si>
  <si>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</si>
  <si>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</si>
  <si>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</si>
  <si>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</si>
  <si>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</si>
  <si>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</si>
  <si>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</si>
  <si>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</si>
  <si>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</si>
  <si>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</si>
  <si>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</si>
  <si>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</si>
  <si>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</si>
  <si>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</si>
  <si>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</si>
  <si>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</si>
  <si>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</si>
  <si>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</si>
  <si>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</si>
  <si>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</si>
  <si>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</si>
  <si>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</si>
  <si>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</si>
  <si>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</si>
  <si>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</si>
  <si>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</si>
  <si>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</si>
  <si>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</si>
  <si>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</si>
  <si>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</si>
  <si>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</si>
  <si>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</si>
  <si>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</si>
  <si>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</si>
  <si>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</si>
  <si>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</si>
  <si>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</si>
  <si>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</si>
  <si>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</si>
  <si>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</si>
  <si>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</si>
  <si>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</si>
  <si>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</si>
  <si>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</si>
  <si>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</si>
  <si>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</si>
  <si>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</si>
  <si>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</si>
  <si>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</si>
  <si>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</si>
  <si>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</si>
  <si>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</si>
  <si>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</si>
  <si>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</si>
  <si>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</si>
  <si>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</si>
  <si>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</si>
  <si>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</si>
  <si>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</si>
  <si>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</si>
  <si>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</si>
  <si>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</si>
  <si>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</si>
  <si>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</si>
  <si>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</si>
  <si>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</si>
  <si>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</si>
  <si>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</si>
  <si>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</si>
  <si>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</si>
  <si>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</si>
  <si>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</si>
  <si>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</si>
  <si>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</si>
  <si>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</si>
  <si>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</si>
  <si>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</si>
  <si>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</si>
  <si>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</si>
  <si>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</si>
  <si>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</si>
  <si>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</si>
  <si>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</si>
  <si>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</si>
  <si>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</si>
  <si>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</si>
  <si>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</si>
  <si>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</si>
  <si>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</si>
  <si>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</si>
  <si>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</si>
  <si>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</si>
  <si>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</si>
  <si>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</si>
  <si>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</si>
  <si>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</si>
  <si>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</si>
  <si>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</si>
  <si>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</si>
  <si>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</si>
  <si>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</si>
  <si>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</si>
  <si>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</si>
  <si>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</si>
  <si>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</si>
  <si>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</si>
  <si>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</si>
  <si>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</si>
  <si>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</si>
  <si>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</si>
  <si>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</si>
  <si>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</si>
  <si>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</si>
  <si>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</si>
  <si>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</si>
  <si>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</si>
  <si>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</si>
  <si>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</si>
  <si>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</si>
  <si>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</si>
  <si>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</si>
  <si>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</si>
  <si>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</si>
  <si>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</si>
  <si>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</si>
  <si>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</si>
  <si>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</si>
  <si>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</si>
  <si>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</si>
  <si>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</si>
  <si>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</si>
  <si>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</si>
  <si>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</si>
  <si>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</si>
  <si>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</si>
  <si>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</si>
  <si>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</si>
  <si>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</si>
  <si>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</si>
  <si>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</si>
  <si>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</si>
  <si>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</si>
  <si>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</si>
  <si>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</si>
  <si>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</si>
  <si>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</si>
  <si>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</si>
  <si>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</si>
  <si>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</si>
  <si>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</si>
  <si>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</si>
  <si>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</si>
  <si>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</si>
  <si>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</si>
  <si>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</si>
  <si>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</si>
  <si>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</si>
  <si>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</si>
  <si>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</si>
  <si>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</si>
  <si>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</si>
  <si>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</si>
  <si>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</si>
  <si>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</si>
  <si>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</si>
  <si>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</si>
  <si>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</si>
  <si>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</si>
  <si>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</si>
  <si>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</si>
  <si>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</si>
  <si>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</si>
  <si>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</si>
  <si>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</si>
  <si>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</si>
  <si>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</si>
  <si>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</si>
  <si>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</si>
  <si>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</si>
  <si>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</si>
  <si>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</si>
  <si>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</si>
  <si>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</si>
  <si>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</si>
  <si>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</si>
  <si>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</si>
  <si>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</si>
  <si>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</si>
  <si>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</si>
  <si>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</si>
  <si>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</si>
  <si>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</si>
  <si>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</si>
  <si>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</si>
  <si>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</si>
  <si>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</si>
  <si>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</si>
  <si>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</si>
  <si>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</si>
  <si>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</si>
  <si>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</si>
  <si>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</si>
  <si>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</si>
  <si>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</si>
  <si>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</si>
  <si>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</si>
  <si>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</si>
  <si>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</si>
  <si>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</si>
  <si>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</si>
  <si>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</si>
  <si>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</si>
  <si>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</si>
  <si>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</si>
  <si>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</si>
  <si>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</si>
  <si>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</si>
  <si>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</si>
  <si>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</si>
  <si>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</si>
  <si>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</si>
  <si>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</si>
  <si>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</si>
  <si>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</si>
  <si>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</si>
  <si>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</si>
  <si>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</si>
  <si>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</si>
  <si>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</si>
  <si>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</si>
  <si>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</si>
  <si>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</si>
  <si>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</si>
  <si>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</si>
  <si>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</si>
  <si>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</si>
  <si>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</si>
  <si>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</si>
  <si>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</si>
  <si>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</si>
  <si>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</si>
  <si>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</si>
  <si>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</si>
  <si>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</si>
  <si>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</si>
  <si>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</si>
  <si>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</si>
  <si>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</si>
  <si>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</si>
  <si>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</si>
  <si>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</si>
  <si>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</si>
  <si>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</si>
  <si>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</si>
  <si>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</si>
  <si>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</si>
  <si>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</si>
  <si>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</si>
  <si>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</si>
  <si>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</si>
  <si>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</si>
  <si>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</si>
  <si>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</si>
  <si>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</si>
  <si>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</si>
  <si>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</si>
  <si>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</si>
  <si>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</si>
  <si>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</si>
  <si>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</si>
  <si>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</si>
  <si>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</si>
  <si>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</si>
  <si>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</si>
  <si>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</si>
  <si>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</si>
  <si>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</si>
  <si>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</si>
  <si>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</si>
  <si>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</si>
  <si>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</si>
  <si>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</si>
  <si>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</si>
  <si>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</si>
  <si>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</si>
  <si>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</si>
  <si>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</si>
  <si>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</si>
  <si>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</si>
  <si>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</si>
  <si>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</si>
  <si>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</si>
  <si>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</si>
  <si>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</si>
  <si>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</si>
  <si>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</si>
  <si>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</si>
  <si>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</si>
  <si>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</si>
  <si>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</si>
  <si>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</si>
  <si>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</si>
  <si>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</si>
  <si>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</si>
  <si>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</si>
  <si>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</si>
  <si>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</si>
  <si>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</si>
  <si>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</si>
  <si>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</si>
  <si>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</si>
  <si>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</si>
  <si>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</si>
  <si>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</si>
  <si>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</si>
  <si>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</si>
  <si>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</si>
  <si>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</si>
  <si>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</si>
  <si>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</si>
  <si>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</si>
  <si>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</si>
  <si>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</si>
  <si>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</si>
  <si>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</si>
  <si>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</si>
  <si>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</si>
  <si>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</si>
  <si>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</si>
  <si>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</si>
  <si>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</si>
  <si>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</si>
  <si>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</si>
  <si>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</si>
  <si>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</si>
  <si>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</si>
  <si>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</si>
  <si>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</si>
  <si>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</si>
  <si>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</si>
  <si>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</si>
  <si>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</si>
  <si>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</si>
  <si>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</si>
  <si>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</si>
  <si>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</si>
  <si>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</si>
  <si>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</si>
  <si>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</si>
  <si>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</si>
  <si>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</si>
  <si>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</si>
  <si>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</si>
  <si>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</si>
  <si>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</si>
  <si>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</si>
  <si>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</si>
  <si>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</si>
  <si>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</si>
  <si>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</si>
  <si>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</si>
  <si>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</si>
  <si>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</si>
  <si>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</si>
  <si>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</si>
  <si>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</si>
  <si>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</si>
  <si>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</si>
  <si>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</si>
  <si>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</si>
  <si>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</si>
  <si>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</si>
  <si>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</si>
  <si>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</si>
  <si>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</si>
  <si>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</si>
  <si>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</si>
  <si>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</si>
  <si>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</si>
  <si>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</si>
  <si>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</si>
  <si>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</si>
  <si>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</si>
  <si>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</si>
  <si>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</si>
  <si>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</si>
  <si>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</si>
  <si>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</si>
  <si>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</si>
  <si>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</si>
  <si>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</si>
  <si>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</si>
  <si>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</si>
  <si>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</si>
  <si>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</si>
  <si>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</si>
  <si>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</si>
  <si>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</si>
  <si>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</si>
  <si>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</si>
  <si>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</si>
  <si>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</si>
  <si>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</si>
  <si>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</si>
  <si>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</si>
  <si>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</si>
  <si>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</si>
  <si>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</si>
  <si>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</si>
  <si>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</si>
  <si>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</si>
  <si>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</si>
  <si>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</si>
  <si>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</si>
  <si>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</si>
  <si>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</si>
  <si>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</si>
  <si>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</si>
  <si>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</si>
  <si>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</si>
  <si>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</si>
  <si>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</si>
  <si>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</si>
  <si>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</si>
  <si>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</si>
  <si>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</si>
  <si>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</si>
  <si>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</si>
  <si>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</si>
  <si>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</si>
  <si>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</si>
  <si>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</si>
  <si>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</si>
  <si>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</si>
  <si>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</si>
  <si>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</si>
  <si>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</si>
  <si>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</si>
  <si>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</si>
  <si>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</si>
  <si>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</si>
  <si>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</si>
  <si>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</si>
  <si>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</si>
  <si>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</si>
  <si>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</si>
  <si>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</si>
  <si>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</si>
  <si>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</si>
  <si>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</si>
  <si>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</si>
  <si>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</si>
  <si>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</si>
  <si>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</si>
  <si>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</si>
  <si>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</si>
  <si>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</si>
  <si>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</si>
  <si>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</si>
  <si>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</si>
  <si>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</si>
  <si>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</si>
  <si>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</si>
  <si>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</si>
  <si>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</si>
  <si>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</si>
  <si>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</si>
  <si>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</si>
  <si>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</si>
  <si>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</si>
  <si>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</si>
  <si>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</si>
  <si>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</si>
  <si>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</si>
  <si>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</si>
  <si>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</si>
  <si>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</si>
  <si>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</si>
  <si>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</si>
  <si>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</si>
  <si>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</si>
  <si>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</si>
  <si>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</si>
  <si>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</si>
  <si>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</si>
  <si>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</si>
  <si>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</si>
  <si>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</si>
  <si>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</si>
  <si>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</si>
  <si>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</si>
  <si>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</si>
  <si>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</si>
  <si>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</si>
  <si>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</si>
  <si>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</si>
  <si>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</si>
  <si>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</si>
  <si>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</si>
  <si>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</si>
  <si>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</si>
  <si>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</si>
  <si>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</si>
  <si>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</si>
  <si>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</si>
  <si>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</si>
  <si>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</si>
  <si>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</si>
  <si>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</si>
  <si>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</si>
  <si>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</si>
  <si>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</si>
  <si>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</si>
  <si>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</si>
  <si>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</si>
  <si>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</si>
  <si>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</si>
  <si>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</si>
  <si>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</si>
  <si>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</si>
  <si>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</si>
  <si>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</si>
  <si>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</si>
  <si>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</si>
  <si>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</si>
  <si>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</si>
  <si>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</si>
  <si>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</si>
  <si>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</si>
  <si>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</si>
  <si>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</si>
  <si>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</si>
  <si>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</si>
  <si>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</si>
  <si>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</si>
  <si>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</si>
  <si>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</si>
  <si>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</si>
  <si>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</si>
  <si>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</si>
  <si>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</si>
  <si>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</si>
  <si>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</si>
  <si>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</si>
  <si>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</si>
  <si>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</si>
  <si>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</si>
  <si>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</si>
  <si>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</si>
  <si>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</si>
  <si>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</si>
  <si>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</si>
  <si>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</si>
  <si>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</si>
  <si>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</si>
  <si>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</si>
  <si>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</si>
  <si>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</si>
  <si>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</si>
  <si>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</si>
  <si>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</si>
  <si>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</si>
  <si>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</si>
  <si>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</si>
  <si>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</si>
  <si>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</si>
  <si>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</si>
  <si>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</si>
  <si>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</si>
  <si>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</si>
  <si>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</si>
  <si>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</si>
  <si>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</si>
  <si>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</si>
  <si>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</si>
  <si>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</si>
  <si>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</si>
  <si>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</si>
  <si>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</si>
  <si>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</si>
  <si>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</si>
  <si>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</si>
  <si>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</si>
  <si>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</si>
  <si>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</si>
  <si>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</si>
  <si>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</si>
  <si>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</si>
  <si>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</si>
  <si>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</si>
  <si>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</si>
  <si>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</si>
  <si>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</si>
  <si>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</si>
  <si>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</si>
  <si>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</si>
  <si>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</si>
  <si>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</si>
  <si>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</si>
  <si>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</si>
  <si>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</si>
  <si>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</si>
  <si>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</si>
  <si>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</si>
  <si>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</si>
  <si>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</si>
  <si>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</si>
  <si>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</si>
  <si>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</si>
  <si>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</si>
  <si>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</si>
  <si>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</si>
  <si>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</si>
  <si>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</si>
  <si>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</si>
  <si>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</si>
  <si>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</si>
  <si>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</si>
  <si>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</si>
  <si>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</si>
  <si>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</si>
  <si>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</si>
  <si>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</si>
  <si>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</si>
  <si>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</si>
  <si>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</si>
  <si>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</si>
  <si>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</si>
  <si>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</si>
  <si>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</si>
  <si>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</si>
  <si>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</si>
  <si>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</si>
  <si>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</si>
  <si>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</si>
  <si>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</si>
  <si>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</si>
  <si>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</si>
  <si>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</si>
  <si>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</si>
  <si>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</si>
  <si>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</si>
  <si>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</si>
  <si>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</si>
  <si>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</si>
  <si>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</si>
  <si>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</si>
  <si>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</si>
  <si>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</si>
  <si>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</si>
  <si>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</si>
  <si>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</si>
  <si>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</si>
  <si>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</si>
  <si>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</si>
  <si>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</si>
  <si>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</si>
  <si>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</si>
  <si>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</si>
  <si>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</si>
  <si>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</si>
  <si>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</si>
  <si>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</si>
  <si>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</si>
  <si>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</si>
  <si>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</si>
  <si>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</si>
  <si>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</si>
  <si>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</si>
  <si>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</si>
  <si>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</si>
  <si>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</si>
  <si>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</si>
  <si>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</si>
  <si>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</si>
  <si>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</si>
  <si>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</si>
  <si>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</si>
  <si>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</si>
  <si>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</si>
  <si>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</si>
  <si>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</si>
  <si>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</si>
  <si>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</si>
  <si>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</si>
  <si>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</si>
  <si>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</si>
  <si>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</si>
  <si>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</si>
  <si>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</si>
  <si>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</si>
  <si>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</si>
  <si>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</si>
  <si>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</si>
  <si>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</si>
  <si>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</si>
  <si>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</si>
  <si>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</si>
  <si>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</si>
  <si>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</si>
  <si>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</si>
  <si>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</si>
  <si>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</si>
  <si>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</si>
  <si>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</si>
  <si>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</si>
  <si>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</si>
  <si>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</si>
  <si>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</si>
  <si>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</si>
  <si>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</si>
  <si>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</si>
  <si>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</si>
  <si>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</si>
  <si>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</si>
  <si>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</si>
  <si>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</si>
  <si>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</si>
  <si>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</si>
  <si>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</si>
  <si>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</si>
  <si>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</si>
  <si>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</si>
  <si>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</si>
  <si>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</si>
  <si>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</si>
  <si>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</si>
  <si>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</si>
  <si>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</si>
  <si>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</si>
  <si>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</si>
  <si>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</si>
  <si>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</si>
  <si>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</si>
  <si>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</si>
  <si>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</si>
  <si>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</si>
  <si>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</si>
  <si>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</si>
  <si>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</si>
  <si>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</si>
  <si>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</si>
  <si>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</si>
  <si>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</si>
  <si>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</si>
  <si>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</si>
  <si>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</si>
  <si>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</si>
  <si>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</si>
  <si>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</si>
  <si>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</si>
  <si>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</si>
  <si>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</si>
  <si>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</si>
  <si>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</si>
  <si>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</si>
  <si>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</si>
  <si>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</si>
  <si>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</si>
  <si>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</si>
  <si>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</si>
  <si>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</si>
  <si>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</si>
  <si>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</si>
  <si>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</si>
  <si>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</si>
  <si>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</si>
  <si>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</si>
  <si>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</si>
  <si>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</si>
  <si>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</si>
  <si>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</si>
  <si>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</si>
  <si>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</si>
  <si>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</si>
  <si>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</si>
  <si>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</si>
  <si>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</si>
  <si>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</si>
  <si>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</si>
  <si>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</si>
  <si>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</si>
  <si>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</si>
  <si>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</si>
  <si>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</si>
  <si>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</si>
  <si>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</si>
  <si>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</si>
  <si>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</si>
  <si>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</si>
  <si>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</si>
  <si>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</si>
  <si>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</si>
  <si>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</si>
  <si>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</si>
  <si>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</si>
  <si>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</si>
  <si>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</si>
  <si>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</si>
  <si>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</si>
  <si>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</si>
  <si>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</si>
  <si>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</si>
  <si>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</si>
  <si>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</si>
  <si>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</si>
  <si>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</si>
  <si>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</si>
  <si>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</si>
  <si>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</si>
  <si>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</si>
  <si>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</si>
  <si>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</si>
  <si>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</si>
  <si>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</si>
  <si>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</si>
  <si>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</si>
  <si>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</si>
  <si>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</si>
  <si>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</si>
  <si>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</si>
  <si>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</si>
  <si>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</si>
  <si>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</si>
  <si>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</si>
  <si>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</si>
  <si>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</si>
  <si>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</si>
  <si>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</si>
  <si>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</si>
  <si>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</si>
  <si>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</si>
  <si>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</si>
  <si>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</si>
  <si>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</si>
  <si>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</si>
  <si>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</si>
  <si>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</si>
  <si>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</si>
  <si>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</si>
  <si>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</si>
  <si>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</si>
  <si>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</si>
  <si>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</si>
  <si>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</si>
  <si>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</si>
  <si>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</si>
  <si>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</si>
  <si>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</si>
  <si>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</si>
  <si>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</si>
  <si>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</si>
  <si>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</si>
  <si>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</si>
  <si>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</si>
  <si>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</si>
  <si>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</si>
  <si>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</si>
  <si>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</si>
  <si>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</si>
  <si>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</si>
  <si>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</si>
  <si>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</si>
  <si>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</si>
  <si>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</si>
  <si>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</si>
  <si>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</si>
  <si>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</si>
  <si>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</si>
  <si>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</si>
  <si>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</si>
  <si>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</si>
  <si>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</si>
  <si>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</si>
  <si>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</si>
  <si>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</si>
  <si>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</si>
  <si>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</si>
  <si>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</si>
  <si>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</si>
  <si>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</si>
  <si>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</si>
  <si>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</si>
  <si>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</si>
  <si>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</si>
  <si>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</si>
  <si>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</si>
  <si>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</si>
  <si>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</si>
  <si>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</si>
  <si>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</si>
  <si>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</si>
  <si>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</si>
  <si>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</si>
  <si>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</si>
  <si>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</si>
  <si>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</si>
  <si>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</si>
  <si>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</si>
  <si>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</si>
  <si>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</si>
  <si>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</si>
  <si>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</si>
  <si>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</si>
  <si>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</si>
  <si>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</si>
  <si>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</si>
  <si>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</si>
  <si>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</si>
  <si>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</si>
  <si>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</si>
  <si>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</si>
  <si>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</si>
  <si>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</si>
  <si>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</si>
  <si>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</si>
  <si>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</si>
  <si>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</si>
  <si>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</si>
  <si>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</si>
  <si>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</si>
  <si>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</si>
  <si>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</si>
  <si>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</si>
  <si>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</si>
  <si>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</si>
  <si>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</si>
  <si>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</si>
  <si>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</si>
  <si>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</si>
  <si>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</si>
  <si>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</si>
  <si>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</si>
  <si>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</si>
  <si>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</si>
  <si>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</si>
  <si>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</si>
  <si>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</si>
  <si>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</si>
  <si>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</si>
  <si>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</si>
  <si>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</si>
  <si>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</si>
  <si>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</si>
  <si>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</si>
  <si>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</si>
  <si>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</si>
  <si>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</si>
  <si>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</si>
  <si>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</si>
  <si>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</si>
  <si>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</si>
  <si>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</si>
  <si>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</si>
  <si>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</si>
  <si>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</si>
  <si>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</si>
  <si>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</si>
  <si>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</si>
  <si>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</si>
  <si>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</si>
  <si>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</si>
  <si>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</si>
  <si>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</si>
  <si>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</si>
  <si>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</si>
  <si>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</si>
  <si>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</si>
  <si>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</si>
  <si>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</si>
  <si>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</si>
  <si>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</si>
  <si>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</si>
  <si>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</si>
  <si>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</si>
  <si>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</si>
  <si>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</si>
  <si>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</si>
  <si>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</si>
  <si>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</si>
  <si>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</si>
  <si>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</si>
  <si>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</si>
  <si>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</si>
  <si>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</si>
  <si>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</si>
  <si>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</si>
  <si>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</si>
  <si>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</si>
  <si>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</si>
  <si>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</si>
  <si>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</si>
  <si>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</si>
  <si>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</si>
  <si>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</si>
  <si>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</si>
  <si>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</si>
  <si>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</si>
  <si>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</si>
  <si>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</si>
  <si>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</si>
  <si>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</si>
  <si>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</si>
  <si>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</si>
  <si>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</si>
  <si>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</si>
  <si>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</si>
  <si>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</si>
  <si>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</si>
  <si>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</si>
  <si>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</si>
  <si>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</si>
  <si>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</si>
  <si>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</si>
  <si>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</si>
  <si>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</si>
  <si>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</si>
  <si>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</si>
  <si>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</si>
  <si>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</si>
  <si>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</si>
  <si>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</si>
  <si>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</si>
  <si>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</si>
  <si>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</si>
  <si>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</si>
  <si>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</si>
  <si>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</si>
  <si>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</si>
  <si>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</si>
  <si>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</si>
  <si>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</si>
  <si>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</si>
  <si>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</si>
  <si>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</si>
  <si>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</si>
  <si>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</si>
  <si>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</si>
  <si>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</si>
  <si>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</si>
  <si>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</si>
  <si>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</si>
  <si>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</si>
  <si>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</si>
  <si>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</si>
  <si>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</si>
  <si>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</si>
  <si>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</si>
  <si>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</si>
  <si>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</si>
  <si>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</si>
  <si>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</si>
  <si>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</si>
  <si>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</si>
  <si>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</si>
  <si>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</si>
  <si>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</si>
  <si>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</si>
  <si>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</si>
  <si>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</si>
  <si>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</si>
  <si>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</si>
  <si>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</si>
  <si>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</si>
  <si>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</si>
  <si>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</si>
  <si>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</si>
  <si>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</si>
  <si>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</si>
  <si>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</si>
  <si>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</si>
  <si>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</si>
  <si>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</si>
  <si>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</si>
  <si>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</si>
  <si>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</si>
  <si>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</si>
  <si>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</si>
  <si>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</si>
  <si>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</si>
  <si>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</si>
  <si>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</si>
  <si>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</si>
  <si>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</si>
  <si>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</si>
  <si>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</si>
  <si>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</si>
  <si>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</si>
  <si>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</si>
  <si>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</si>
  <si>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</si>
  <si>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</si>
  <si>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</si>
  <si>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</si>
  <si>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</si>
  <si>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</si>
  <si>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</si>
  <si>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</si>
  <si>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</si>
  <si>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</si>
  <si>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</si>
  <si>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</si>
  <si>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</si>
  <si>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</si>
  <si>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</si>
  <si>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</si>
  <si>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</si>
  <si>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</si>
  <si>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</si>
  <si>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</si>
  <si>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</si>
  <si>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</si>
  <si>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</si>
  <si>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</si>
  <si>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</si>
  <si>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</si>
  <si>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</si>
  <si>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</si>
  <si>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</si>
  <si>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</si>
  <si>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</si>
  <si>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</si>
  <si>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</si>
  <si>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</si>
  <si>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</si>
  <si>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</si>
  <si>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</si>
  <si>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</si>
  <si>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</si>
  <si>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</si>
  <si>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</si>
  <si>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</si>
  <si>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</si>
  <si>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</si>
  <si>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</si>
  <si>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</si>
  <si>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</si>
  <si>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</si>
  <si>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</si>
  <si>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</si>
  <si>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</si>
  <si>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</si>
  <si>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</si>
  <si>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</si>
  <si>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</si>
  <si>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</si>
  <si>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</si>
  <si>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</si>
  <si>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</si>
  <si>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</si>
  <si>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</si>
  <si>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</si>
  <si>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</si>
  <si>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</si>
  <si>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</si>
  <si>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</si>
  <si>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</si>
  <si>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</si>
  <si>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</si>
  <si>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</si>
  <si>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</si>
  <si>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</si>
  <si>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</si>
  <si>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</si>
  <si>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</si>
  <si>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</si>
  <si>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</si>
  <si>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</si>
  <si>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</si>
  <si>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</si>
  <si>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</si>
  <si>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</si>
  <si>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</si>
  <si>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</si>
  <si>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</si>
  <si>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</si>
  <si>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</si>
  <si>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</si>
  <si>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</si>
  <si>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</si>
  <si>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</si>
  <si>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</si>
  <si>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</si>
  <si>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</si>
  <si>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</si>
  <si>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</si>
  <si>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</si>
  <si>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</si>
  <si>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</si>
  <si>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</si>
  <si>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</si>
  <si>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</si>
  <si>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</si>
  <si>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</si>
  <si>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</si>
  <si>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</si>
  <si>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</si>
  <si>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</si>
  <si>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</si>
  <si>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</si>
  <si>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</si>
  <si>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</si>
  <si>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</si>
  <si>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</si>
  <si>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</si>
  <si>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</si>
  <si>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</si>
  <si>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</si>
  <si>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</si>
  <si>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</si>
  <si>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</si>
  <si>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</si>
  <si>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</si>
  <si>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</si>
  <si>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</si>
  <si>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</si>
  <si>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</si>
  <si>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</si>
  <si>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</si>
  <si>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</si>
  <si>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</si>
  <si>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</si>
  <si>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</si>
  <si>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</si>
  <si>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</si>
  <si>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</si>
  <si>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</si>
  <si>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</si>
  <si>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</si>
  <si>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</si>
  <si>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</si>
  <si>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</si>
  <si>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</si>
  <si>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</si>
  <si>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</si>
  <si>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</si>
  <si>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</si>
  <si>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</si>
  <si>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</si>
  <si>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</si>
  <si>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</si>
  <si>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</si>
  <si>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</si>
  <si>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</si>
  <si>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</si>
  <si>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</si>
  <si>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</si>
  <si>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</si>
  <si>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</si>
  <si>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</si>
  <si>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</si>
  <si>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</si>
  <si>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</si>
  <si>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</si>
  <si>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</si>
  <si>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</si>
  <si>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</si>
  <si>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</si>
  <si>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</si>
  <si>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</si>
  <si>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</si>
  <si>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</si>
  <si>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</si>
  <si>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</si>
  <si>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</si>
  <si>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</si>
  <si>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</si>
  <si>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</si>
  <si>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</si>
  <si>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</si>
  <si>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</si>
  <si>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</si>
  <si>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</si>
  <si>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</si>
  <si>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</si>
  <si>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</si>
  <si>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</si>
  <si>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</si>
  <si>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</si>
  <si>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</si>
  <si>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</si>
  <si>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</si>
  <si>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</si>
  <si>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</si>
  <si>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</si>
  <si>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</si>
  <si>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</si>
  <si>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</si>
  <si>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</si>
  <si>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</si>
  <si>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</si>
  <si>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</si>
  <si>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</si>
  <si>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</si>
  <si>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</si>
  <si>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</si>
  <si>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</si>
  <si>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</si>
  <si>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</si>
  <si>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</si>
  <si>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</si>
  <si>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</si>
  <si>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</si>
  <si>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</si>
  <si>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</si>
  <si>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</si>
  <si>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</si>
  <si>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</si>
  <si>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</si>
  <si>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</si>
  <si>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</si>
  <si>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</si>
  <si>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</si>
  <si>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</si>
  <si>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</si>
  <si>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</si>
  <si>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</si>
  <si>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</si>
  <si>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</si>
  <si>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</si>
  <si>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</si>
  <si>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</si>
  <si>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</si>
  <si>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</si>
  <si>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</si>
  <si>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</si>
  <si>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</si>
  <si>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</si>
  <si>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</si>
  <si>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</si>
  <si>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</si>
  <si>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</si>
  <si>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</si>
  <si>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</si>
  <si>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</si>
  <si>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</si>
  <si>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</si>
  <si>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</si>
  <si>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</si>
  <si>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</si>
  <si>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</si>
  <si>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</si>
  <si>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</si>
  <si>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</si>
  <si>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</si>
  <si>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</si>
  <si>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</si>
  <si>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</si>
  <si>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</si>
  <si>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</si>
  <si>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</si>
  <si>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</si>
  <si>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</si>
  <si>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</si>
  <si>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</si>
  <si>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</si>
  <si>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</si>
  <si>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</si>
  <si>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</si>
  <si>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</si>
  <si>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</si>
  <si>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</si>
  <si>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</si>
  <si>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</si>
  <si>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</si>
  <si>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</si>
  <si>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</si>
  <si>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</si>
  <si>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</si>
  <si>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</si>
  <si>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</si>
  <si>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</si>
  <si>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</si>
  <si>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</si>
  <si>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</si>
  <si>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</si>
  <si>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</si>
  <si>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</si>
  <si>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</si>
  <si>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</si>
  <si>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</si>
  <si>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</si>
  <si>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</si>
  <si>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</si>
  <si>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</si>
  <si>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</si>
  <si>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</si>
  <si>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</si>
  <si>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</si>
  <si>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</si>
  <si>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</si>
  <si>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</si>
  <si>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</si>
  <si>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</si>
  <si>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</si>
  <si>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</si>
  <si>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</si>
  <si>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</si>
  <si>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</si>
  <si>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</si>
  <si>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</si>
  <si>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</si>
  <si>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</si>
  <si>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</si>
  <si>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</si>
  <si>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</si>
  <si>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</si>
  <si>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</si>
  <si>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</si>
  <si>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</si>
  <si>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</si>
  <si>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</si>
  <si>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</si>
  <si>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</si>
  <si>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</si>
  <si>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</si>
  <si>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</si>
  <si>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</si>
  <si>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</si>
  <si>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</si>
  <si>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</si>
  <si>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</si>
  <si>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</si>
  <si>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</si>
  <si>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</si>
  <si>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</si>
  <si>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</si>
  <si>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</si>
  <si>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</si>
  <si>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</si>
  <si>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</si>
  <si>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</si>
  <si>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</si>
  <si>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</si>
  <si>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</si>
  <si>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</si>
  <si>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</si>
  <si>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</si>
  <si>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</si>
  <si>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</si>
  <si>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</si>
  <si>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</si>
  <si>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</si>
  <si>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</si>
  <si>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</si>
  <si>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</si>
  <si>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</si>
  <si>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</si>
  <si>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</si>
  <si>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</si>
  <si>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</si>
  <si>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</si>
  <si>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</si>
  <si>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</si>
  <si>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</si>
  <si>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</si>
  <si>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</si>
  <si>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</si>
  <si>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</si>
  <si>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</si>
  <si>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</si>
  <si>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</si>
  <si>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</si>
  <si>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</si>
  <si>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</si>
  <si>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</si>
  <si>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</si>
  <si>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</si>
  <si>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</si>
  <si>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</si>
  <si>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</si>
  <si>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</si>
  <si>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</si>
  <si>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</si>
  <si>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</si>
  <si>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</si>
  <si>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</si>
  <si>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</si>
  <si>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</si>
  <si>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</si>
  <si>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</si>
  <si>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</si>
  <si>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</si>
  <si>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</si>
  <si>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</si>
  <si>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</si>
  <si>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</si>
  <si>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</si>
  <si>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</si>
  <si>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</si>
  <si>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</si>
  <si>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</si>
  <si>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</si>
  <si>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</si>
  <si>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</si>
  <si>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</si>
  <si>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</si>
  <si>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</si>
  <si>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</si>
  <si>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</si>
  <si>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</si>
  <si>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</si>
  <si>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</si>
  <si>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</si>
  <si>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</si>
  <si>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</si>
  <si>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</si>
  <si>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</si>
  <si>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</si>
  <si>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</si>
  <si>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</si>
  <si>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</si>
  <si>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</si>
  <si>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</si>
  <si>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</si>
  <si>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</si>
  <si>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</si>
  <si>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</si>
  <si>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</si>
  <si>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</si>
  <si>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</si>
  <si>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</si>
  <si>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</si>
  <si>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</si>
  <si>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</si>
  <si>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</si>
  <si>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</si>
  <si>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</si>
  <si>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</si>
  <si>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</si>
  <si>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</si>
  <si>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</si>
  <si>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</si>
  <si>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</si>
  <si>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</si>
  <si>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</si>
  <si>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</si>
  <si>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</si>
  <si>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</si>
  <si>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</si>
  <si>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</si>
  <si>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</si>
  <si>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</si>
  <si>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</si>
  <si>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</si>
  <si>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</si>
  <si>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</si>
  <si>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</si>
  <si>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</si>
  <si>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</si>
  <si>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</si>
  <si>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</si>
  <si>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</si>
  <si>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</si>
  <si>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</si>
  <si>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</si>
  <si>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</si>
  <si>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</si>
  <si>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</si>
  <si>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</si>
  <si>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</si>
  <si>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</si>
  <si>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</si>
  <si>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</si>
  <si>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</si>
  <si>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</si>
  <si>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</si>
  <si>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</si>
  <si>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</si>
  <si>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</si>
  <si>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</si>
  <si>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</si>
  <si>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</si>
  <si>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</si>
  <si>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</si>
  <si>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</si>
  <si>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</si>
  <si>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</si>
  <si>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</si>
  <si>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</si>
  <si>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</si>
  <si>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</si>
  <si>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</si>
  <si>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</si>
  <si>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</si>
  <si>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</si>
  <si>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</si>
  <si>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</si>
  <si>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</si>
  <si>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</si>
  <si>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</si>
  <si>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</si>
  <si>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</si>
  <si>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</si>
  <si>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</si>
  <si>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</si>
  <si>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</si>
  <si>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</si>
  <si>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</si>
  <si>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</si>
  <si>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</si>
  <si>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</si>
  <si>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</si>
  <si>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</si>
  <si>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</si>
  <si>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</si>
  <si>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</si>
  <si>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</si>
  <si>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</si>
  <si>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</si>
  <si>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</si>
  <si>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</si>
  <si>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</si>
  <si>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</si>
  <si>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</si>
  <si>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</si>
  <si>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</si>
  <si>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</si>
  <si>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</si>
  <si>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</si>
  <si>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</si>
  <si>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</si>
  <si>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</si>
  <si>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</si>
  <si>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</si>
  <si>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</si>
  <si>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</si>
  <si>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</si>
  <si>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</si>
  <si>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</si>
  <si>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</si>
  <si>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</si>
  <si>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</si>
  <si>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</si>
  <si>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</si>
  <si>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</si>
  <si>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</si>
  <si>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</si>
  <si>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</si>
  <si>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</si>
  <si>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</si>
  <si>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</si>
  <si>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</si>
  <si>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</si>
  <si>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</si>
  <si>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</si>
  <si>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</si>
  <si>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</si>
  <si>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</si>
  <si>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</si>
  <si>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</si>
  <si>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</si>
  <si>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</si>
  <si>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</si>
  <si>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</si>
  <si>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</si>
  <si>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</si>
  <si>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</si>
  <si>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</si>
  <si>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</si>
  <si>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</si>
  <si>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</si>
  <si>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</si>
  <si>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</si>
  <si>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</si>
  <si>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</si>
  <si>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</si>
  <si>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</si>
  <si>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</si>
  <si>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</si>
  <si>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</si>
  <si>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</si>
  <si>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</si>
  <si>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</si>
  <si>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</si>
  <si>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</si>
  <si>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</si>
  <si>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</si>
  <si>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</si>
  <si>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</si>
  <si>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</si>
  <si>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</si>
  <si>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</si>
  <si>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</si>
  <si>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</si>
  <si>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</si>
  <si>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</si>
  <si>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</si>
  <si>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</si>
  <si>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</si>
  <si>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</si>
  <si>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</si>
  <si>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</si>
  <si>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</si>
  <si>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</si>
  <si>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</si>
  <si>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</si>
  <si>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</si>
  <si>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</si>
  <si>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</si>
  <si>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</si>
  <si>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</si>
  <si>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</si>
  <si>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</si>
  <si>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</si>
  <si>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</si>
  <si>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</si>
  <si>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</si>
  <si>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</si>
  <si>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</si>
  <si>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</si>
  <si>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</si>
  <si>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</si>
  <si>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</si>
  <si>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</si>
  <si>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</si>
  <si>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</si>
  <si>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</si>
  <si>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</si>
  <si>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</si>
  <si>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</si>
  <si>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</si>
  <si>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</si>
  <si>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</si>
  <si>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</si>
  <si>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</si>
  <si>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</si>
  <si>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</si>
  <si>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</si>
  <si>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</si>
  <si>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</si>
  <si>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</si>
  <si>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</si>
  <si>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</si>
  <si>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</si>
  <si>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</si>
  <si>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</si>
  <si>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</si>
  <si>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</si>
  <si>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</si>
  <si>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</si>
  <si>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</si>
  <si>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</si>
  <si>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</si>
  <si>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</si>
  <si>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</si>
  <si>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</si>
  <si>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</si>
  <si>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</si>
  <si>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</si>
  <si>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</si>
  <si>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</si>
  <si>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</si>
  <si>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</si>
  <si>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</si>
  <si>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</si>
  <si>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</si>
  <si>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</si>
  <si>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</si>
  <si>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</si>
  <si>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</si>
  <si>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</si>
  <si>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</si>
  <si>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</si>
  <si>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</si>
  <si>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</si>
  <si>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</si>
  <si>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</si>
  <si>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</si>
  <si>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</si>
  <si>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</si>
  <si>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</si>
  <si>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</si>
  <si>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</si>
  <si>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</si>
  <si>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</si>
  <si>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</si>
  <si>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</si>
  <si>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</si>
  <si>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</si>
  <si>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</si>
  <si>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</si>
  <si>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</si>
  <si>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</si>
  <si>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</si>
  <si>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</si>
  <si>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</si>
  <si>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</si>
  <si>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</si>
  <si>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</si>
  <si>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</si>
  <si>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</si>
  <si>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</si>
  <si>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</si>
  <si>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</si>
  <si>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</si>
  <si>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</si>
  <si>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</si>
  <si>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</si>
  <si>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</si>
  <si>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</si>
  <si>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</si>
  <si>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</si>
  <si>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</si>
  <si>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</si>
  <si>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</si>
  <si>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</si>
  <si>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</si>
  <si>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</si>
  <si>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</si>
  <si>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</si>
  <si>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</si>
  <si>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</si>
  <si>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</si>
  <si>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</si>
  <si>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</si>
  <si>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</si>
  <si>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</si>
  <si>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</si>
  <si>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</si>
  <si>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</si>
  <si>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</si>
  <si>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</si>
  <si>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</si>
  <si>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</si>
  <si>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</si>
  <si>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</si>
  <si>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</si>
  <si>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</si>
  <si>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</si>
  <si>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</si>
  <si>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</si>
  <si>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</si>
  <si>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</si>
  <si>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</si>
  <si>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</si>
  <si>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</si>
  <si>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</si>
  <si>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</si>
  <si>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</si>
  <si>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</si>
  <si>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</si>
  <si>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</si>
  <si>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</si>
  <si>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</si>
  <si>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</si>
  <si>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</si>
  <si>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</si>
  <si>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</si>
  <si>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</si>
  <si>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</si>
  <si>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</si>
  <si>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</si>
  <si>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</si>
  <si>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</si>
  <si>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</si>
  <si>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</si>
  <si>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</si>
  <si>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</si>
  <si>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</si>
  <si>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</si>
  <si>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</si>
  <si>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</si>
  <si>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</si>
  <si>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</si>
  <si>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</si>
  <si>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</si>
  <si>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</si>
  <si>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</si>
  <si>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</si>
  <si>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</si>
  <si>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</si>
  <si>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</si>
  <si>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</si>
  <si>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</si>
  <si>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</si>
  <si>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</si>
  <si>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</si>
  <si>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</si>
  <si>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</si>
  <si>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</si>
  <si>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</si>
  <si>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</si>
  <si>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</si>
  <si>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</si>
  <si>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</si>
  <si>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</si>
  <si>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</si>
  <si>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</si>
  <si>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</si>
  <si>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</si>
  <si>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</si>
  <si>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</si>
  <si>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</si>
  <si>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</si>
  <si>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</si>
  <si>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</si>
  <si>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</si>
  <si>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</si>
  <si>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</si>
  <si>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</si>
  <si>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</si>
  <si>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</si>
  <si>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</si>
  <si>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</si>
  <si>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</si>
  <si>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</si>
  <si>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</si>
  <si>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</si>
  <si>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</si>
  <si>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</si>
  <si>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</si>
  <si>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</si>
  <si>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</si>
  <si>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</si>
  <si>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</si>
  <si>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</si>
  <si>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</si>
  <si>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</si>
  <si>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</si>
  <si>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</si>
  <si>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</si>
  <si>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</si>
  <si>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</si>
  <si>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</si>
  <si>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</si>
  <si>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</si>
  <si>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</si>
  <si>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</si>
  <si>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</si>
  <si>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</si>
  <si>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</si>
  <si>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</si>
  <si>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</si>
  <si>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</si>
  <si>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</si>
  <si>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</si>
  <si>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</si>
  <si>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</si>
  <si>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</si>
  <si>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</si>
  <si>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</si>
  <si>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</si>
  <si>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</si>
  <si>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</si>
  <si>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</si>
  <si>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</si>
  <si>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</si>
  <si>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</si>
  <si>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</si>
  <si>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</si>
  <si>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</si>
  <si>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</si>
  <si>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</si>
  <si>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</si>
  <si>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</si>
  <si>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</si>
  <si>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</si>
  <si>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</si>
  <si>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</si>
  <si>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</si>
  <si>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</si>
  <si>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</si>
  <si>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</si>
  <si>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</si>
  <si>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</si>
  <si>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</si>
  <si>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</si>
  <si>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</si>
  <si>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</si>
  <si>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</si>
  <si>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</si>
  <si>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</si>
  <si>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</si>
  <si>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</si>
  <si>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</si>
  <si>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</si>
  <si>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</si>
  <si>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</si>
  <si>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</si>
  <si>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</si>
  <si>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</si>
  <si>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</si>
  <si>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</si>
  <si>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</si>
  <si>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</si>
  <si>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</si>
  <si>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</si>
  <si>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</si>
  <si>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</si>
  <si>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</si>
  <si>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</si>
  <si>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</si>
  <si>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</si>
  <si>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</si>
  <si>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</si>
  <si>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</si>
  <si>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</si>
  <si>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</si>
  <si>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</si>
  <si>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</si>
  <si>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</si>
  <si>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</si>
  <si>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</si>
  <si>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</si>
  <si>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</si>
  <si>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</si>
  <si>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</si>
  <si>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</si>
  <si>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</si>
  <si>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</si>
  <si>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</si>
  <si>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</si>
  <si>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</si>
  <si>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</si>
  <si>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</si>
  <si>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</si>
  <si>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</si>
  <si>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</si>
  <si>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</si>
  <si>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</si>
  <si>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</si>
  <si>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</si>
  <si>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</si>
  <si>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</si>
  <si>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</si>
  <si>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</si>
  <si>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</si>
  <si>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</si>
  <si>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</si>
  <si>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</si>
  <si>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</si>
  <si>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</si>
  <si>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</si>
  <si>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</si>
  <si>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</si>
  <si>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</si>
  <si>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</si>
  <si>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</si>
  <si>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</si>
  <si>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</si>
  <si>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</si>
  <si>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</si>
  <si>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</si>
  <si>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</si>
  <si>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</si>
  <si>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</si>
  <si>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</si>
  <si>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</si>
  <si>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</si>
  <si>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</si>
  <si>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</si>
  <si>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</si>
  <si>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</si>
  <si>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</si>
  <si>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</si>
  <si>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</si>
  <si>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</si>
  <si>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</si>
  <si>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</si>
  <si>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</si>
  <si>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</si>
  <si>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</si>
  <si>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</si>
  <si>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</si>
  <si>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</si>
  <si>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</si>
  <si>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</si>
  <si>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</si>
  <si>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</si>
  <si>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</si>
  <si>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</si>
  <si>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</si>
  <si>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</si>
  <si>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</si>
  <si>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</si>
  <si>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</si>
  <si>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</si>
  <si>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</si>
  <si>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</si>
  <si>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</si>
  <si>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</si>
  <si>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</si>
  <si>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</si>
  <si>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</si>
  <si>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</si>
  <si>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</si>
  <si>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</si>
  <si>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</si>
  <si>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</si>
  <si>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</si>
  <si>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</si>
  <si>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</si>
  <si>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</si>
  <si>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</si>
  <si>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</si>
  <si>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</si>
  <si>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</si>
  <si>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</si>
  <si>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</si>
  <si>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</si>
  <si>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</si>
  <si>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</si>
  <si>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</si>
  <si>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</si>
  <si>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</si>
  <si>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</si>
  <si>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</si>
  <si>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</si>
  <si>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</si>
  <si>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</si>
  <si>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</si>
  <si>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</si>
  <si>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</si>
  <si>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</si>
  <si>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</si>
  <si>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</si>
  <si>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</si>
  <si>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</si>
  <si>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</si>
  <si>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</si>
  <si>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</si>
  <si>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</si>
  <si>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</si>
  <si>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</si>
  <si>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</si>
  <si>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</si>
  <si>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</si>
  <si>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</si>
  <si>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</si>
  <si>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</si>
  <si>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</si>
  <si>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</si>
  <si>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</si>
  <si>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</si>
  <si>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</si>
  <si>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</si>
  <si>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</si>
  <si>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</si>
  <si>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</si>
  <si>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</si>
  <si>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</si>
  <si>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</si>
  <si>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</si>
  <si>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</si>
  <si>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</si>
  <si>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</si>
  <si>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</si>
  <si>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</si>
  <si>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</si>
  <si>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</si>
  <si>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</si>
  <si>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</si>
  <si>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</si>
  <si>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</si>
  <si>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</si>
  <si>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</si>
  <si>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</si>
  <si>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</si>
  <si>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</si>
  <si>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</si>
  <si>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</si>
  <si>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</si>
  <si>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</si>
  <si>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</si>
  <si>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</si>
  <si>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</si>
  <si>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</si>
  <si>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</si>
  <si>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</si>
  <si>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</si>
  <si>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</si>
  <si>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</si>
  <si>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</si>
  <si>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</si>
  <si>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</si>
  <si>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</si>
  <si>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</si>
  <si>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</si>
  <si>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</si>
  <si>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</si>
  <si>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</si>
  <si>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</si>
  <si>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</si>
  <si>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</si>
  <si>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</si>
  <si>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</si>
  <si>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</si>
  <si>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</si>
  <si>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</si>
  <si>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</si>
  <si>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</si>
  <si>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</si>
  <si>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</si>
  <si>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</si>
  <si>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</si>
  <si>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</si>
  <si>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</si>
  <si>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</si>
  <si>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</si>
  <si>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</si>
  <si>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</si>
  <si>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</si>
  <si>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</si>
  <si>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</si>
  <si>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</si>
  <si>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</si>
  <si>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</si>
  <si>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</si>
  <si>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</si>
  <si>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</si>
  <si>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</si>
  <si>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</si>
  <si>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</si>
  <si>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</si>
  <si>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</si>
  <si>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</si>
  <si>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</si>
  <si>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</si>
  <si>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</si>
  <si>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</si>
  <si>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</si>
  <si>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</si>
  <si>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</si>
  <si>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</si>
  <si>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</si>
  <si>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</si>
  <si>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</si>
  <si>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</si>
  <si>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</si>
  <si>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</si>
  <si>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</si>
  <si>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</si>
  <si>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</si>
  <si>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</si>
  <si>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</si>
  <si>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</si>
  <si>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</si>
  <si>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</si>
  <si>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</si>
  <si>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</si>
  <si>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</si>
  <si>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</si>
  <si>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</si>
  <si>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</si>
  <si>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</si>
  <si>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</si>
  <si>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</si>
  <si>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</si>
  <si>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</si>
  <si>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</si>
  <si>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</si>
  <si>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</si>
  <si>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</si>
  <si>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</si>
  <si>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</si>
  <si>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</si>
  <si>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</si>
  <si>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</si>
  <si>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</si>
  <si>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</si>
  <si>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</si>
  <si>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</si>
  <si>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</si>
  <si>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</si>
  <si>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</si>
  <si>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</si>
  <si>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</si>
  <si>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</si>
  <si>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</si>
  <si>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</si>
  <si>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</si>
  <si>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</si>
  <si>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</si>
  <si>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</si>
  <si>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</si>
  <si>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</si>
  <si>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</si>
  <si>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</si>
  <si>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</si>
  <si>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</si>
  <si>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</si>
  <si>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</si>
  <si>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</si>
  <si>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</si>
  <si>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</si>
  <si>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</si>
  <si>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</si>
  <si>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</si>
  <si>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</si>
  <si>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</si>
  <si>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</si>
  <si>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</si>
  <si>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</si>
  <si>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</si>
  <si>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</si>
  <si>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</si>
  <si>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</si>
  <si>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</si>
  <si>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</si>
  <si>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</si>
  <si>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</si>
  <si>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</si>
  <si>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</si>
  <si>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</si>
  <si>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</si>
  <si>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</si>
  <si>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</si>
  <si>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</si>
  <si>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</si>
  <si>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</si>
  <si>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</si>
  <si>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</si>
  <si>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</si>
  <si>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</si>
  <si>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</si>
  <si>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</si>
  <si>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</si>
  <si>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</si>
  <si>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</si>
  <si>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</si>
  <si>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</si>
  <si>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</si>
  <si>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</si>
  <si>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</si>
  <si>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</si>
  <si>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</si>
  <si>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</si>
  <si>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</si>
  <si>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</si>
  <si>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</si>
  <si>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</si>
  <si>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</si>
  <si>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</si>
  <si>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</si>
  <si>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</si>
  <si>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</si>
  <si>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</si>
  <si>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</si>
  <si>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</si>
  <si>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</si>
  <si>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</si>
  <si>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</si>
  <si>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</si>
  <si>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</si>
  <si>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</si>
  <si>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</si>
  <si>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</si>
  <si>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</si>
  <si>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</si>
  <si>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</si>
  <si>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</si>
  <si>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</si>
  <si>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</si>
  <si>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</si>
  <si>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</si>
  <si>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</si>
  <si>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</si>
  <si>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</si>
  <si>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</si>
  <si>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</si>
  <si>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</si>
  <si>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</si>
  <si>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</si>
  <si>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</si>
  <si>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</si>
  <si>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</si>
  <si>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</si>
  <si>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</si>
  <si>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</si>
  <si>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</si>
  <si>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</si>
  <si>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</si>
  <si>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</si>
  <si>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</si>
  <si>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</si>
  <si>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</si>
  <si>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</si>
  <si>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</si>
  <si>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</si>
  <si>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</si>
  <si>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</si>
  <si>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</si>
  <si>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</si>
  <si>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</si>
  <si>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</si>
  <si>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</si>
  <si>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</si>
  <si>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</si>
  <si>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</si>
  <si>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</si>
  <si>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</si>
  <si>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</si>
  <si>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</si>
  <si>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</si>
  <si>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</si>
  <si>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</si>
  <si>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</si>
  <si>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</si>
  <si>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</si>
  <si>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</si>
  <si>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</si>
  <si>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</si>
  <si>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</si>
  <si>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</si>
  <si>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</si>
  <si>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</si>
  <si>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</si>
  <si>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</si>
  <si>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INSTITUTO COLOMBIANO DE BIENESTAR FAMILIAR</t>
  </si>
  <si>
    <t>25-18-2014-381</t>
  </si>
  <si>
    <t>atender a la primera infancia en el marco de la estrategia "de cero a siempre", específicamente a los niños y niñas menores de cinco (5) años de familias en situación de vulnerabilidad de conformidad con las directrices, lineamientos y parámetros establecidos por le ICBF, así como regular las relaciones entre las partes derivadas de la entrega de aportes del ICBF y la entidad administradora del servicio en la modalidad de hogares comunitarios de bienestar en las siguientes formas de atención: familiares, múltiples, grupales, empresariales; jardines sociales y en la modalidad Fami</t>
  </si>
  <si>
    <t>25182015245</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</si>
  <si>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</si>
  <si>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25182019164</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</si>
  <si>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</si>
  <si>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25182019163</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</si>
  <si>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</si>
  <si>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</si>
  <si>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2021-25-20000073.0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</si>
</sst>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85" zoomScaleNormal="85" zoomScaleSheetLayoutView="40" zoomScalePageLayoutView="40" workbookViewId="0">
      <selection activeCell="I27" sqref="I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t="s">
        <v>2696</v>
      </c>
      <c r="D15" s="35"/>
      <c r="E15" s="35"/>
      <c r="F15" s="5"/>
      <c r="G15" s="32" t="s">
        <v>1168</v>
      </c>
      <c r="H15" s="102" t="s">
        <v>516</v>
      </c>
      <c r="I15" s="32" t="s">
        <v>2624</v>
      </c>
      <c r="J15" s="107" t="s">
        <v>2626</v>
      </c>
      <c r="L15" s="218" t="s">
        <v>8</v>
      </c>
      <c r="M15" s="218"/>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8">
        <v>900088285</v>
      </c>
      <c r="C20" s="5"/>
      <c r="D20" s="73"/>
      <c r="E20" s="5"/>
      <c r="F20" s="5"/>
      <c r="G20" s="5"/>
      <c r="H20" s="237"/>
      <c r="I20" s="140" t="s">
        <v>516</v>
      </c>
      <c r="J20" s="141" t="s">
        <v>530</v>
      </c>
      <c r="K20" s="142">
        <v>1626971710</v>
      </c>
      <c r="L20" s="143"/>
      <c r="M20" s="143">
        <v>44561</v>
      </c>
      <c r="N20" s="127">
        <f>+(M20-L20)/30</f>
        <v>1485.3666666666666</v>
      </c>
      <c r="O20" s="130"/>
      <c r="U20" s="126"/>
      <c r="V20" s="104">
        <f ca="1">NOW()</f>
        <v>44194.896719328703</v>
      </c>
      <c r="W20" s="104">
        <f ca="1">NOW()</f>
        <v>44194.896719328703</v>
      </c>
    </row>
    <row r="21" spans="1:23" ht="30" customHeight="1" outlineLevel="1" x14ac:dyDescent="0.25">
      <c r="A21" s="9"/>
      <c r="B21" s="71"/>
      <c r="C21" s="5"/>
      <c r="D21" s="5"/>
      <c r="E21" s="5"/>
      <c r="F21" s="5"/>
      <c r="G21" s="5"/>
      <c r="H21" s="70"/>
      <c r="I21" s="140" t="s">
        <v>516</v>
      </c>
      <c r="J21" s="141" t="s">
        <v>543</v>
      </c>
      <c r="K21" s="142">
        <v>1626971710</v>
      </c>
      <c r="L21" s="143"/>
      <c r="M21" s="143">
        <v>44561</v>
      </c>
      <c r="N21" s="127">
        <f t="shared" ref="N21:N35" si="0">+(M21-L21)/30</f>
        <v>1485.3666666666666</v>
      </c>
      <c r="O21" s="131"/>
    </row>
    <row r="22" spans="1:23" ht="30" customHeight="1" outlineLevel="1" x14ac:dyDescent="0.25">
      <c r="A22" s="9"/>
      <c r="B22" s="71"/>
      <c r="C22" s="5"/>
      <c r="D22" s="5"/>
      <c r="E22" s="5"/>
      <c r="F22" s="5"/>
      <c r="G22" s="5"/>
      <c r="H22" s="70"/>
      <c r="I22" s="140" t="s">
        <v>516</v>
      </c>
      <c r="J22" s="141" t="s">
        <v>617</v>
      </c>
      <c r="K22" s="142">
        <v>1626971710</v>
      </c>
      <c r="L22" s="143"/>
      <c r="M22" s="143">
        <v>44561</v>
      </c>
      <c r="N22" s="128">
        <f t="shared" ref="N22:N33" si="1">+(M22-L22)/30</f>
        <v>1485.3666666666666</v>
      </c>
      <c r="O22" s="131"/>
    </row>
    <row r="23" spans="1:23" ht="30" customHeight="1" outlineLevel="1" x14ac:dyDescent="0.25">
      <c r="A23" s="9"/>
      <c r="B23" s="101"/>
      <c r="C23" s="21"/>
      <c r="D23" s="21"/>
      <c r="E23" s="21"/>
      <c r="F23" s="5"/>
      <c r="G23" s="5"/>
      <c r="H23" s="70"/>
      <c r="I23" s="140" t="s">
        <v>516</v>
      </c>
      <c r="J23" s="141" t="s">
        <v>571</v>
      </c>
      <c r="K23" s="142">
        <v>1626971710</v>
      </c>
      <c r="L23" s="143"/>
      <c r="M23" s="143">
        <v>44561</v>
      </c>
      <c r="N23" s="128">
        <f t="shared" si="1"/>
        <v>1485.3666666666666</v>
      </c>
      <c r="O23" s="131"/>
      <c r="Q23" s="103"/>
      <c r="R23" s="55"/>
      <c r="S23" s="104"/>
      <c r="T23" s="104"/>
    </row>
    <row r="24" spans="1:23" ht="30" customHeight="1" outlineLevel="1" x14ac:dyDescent="0.25">
      <c r="A24" s="9"/>
      <c r="B24" s="101"/>
      <c r="C24" s="21"/>
      <c r="D24" s="21"/>
      <c r="E24" s="21"/>
      <c r="F24" s="5"/>
      <c r="G24" s="5"/>
      <c r="H24" s="70"/>
      <c r="I24" s="140" t="s">
        <v>516</v>
      </c>
      <c r="J24" s="141" t="s">
        <v>615</v>
      </c>
      <c r="K24" s="142">
        <v>1626971710</v>
      </c>
      <c r="L24" s="143"/>
      <c r="M24" s="143">
        <v>44561</v>
      </c>
      <c r="N24" s="128">
        <f t="shared" si="1"/>
        <v>1485.3666666666666</v>
      </c>
      <c r="O24" s="131"/>
    </row>
    <row r="25" spans="1:23" ht="30" customHeight="1" outlineLevel="1" x14ac:dyDescent="0.25">
      <c r="A25" s="9"/>
      <c r="B25" s="101"/>
      <c r="C25" s="21"/>
      <c r="D25" s="21"/>
      <c r="E25" s="21"/>
      <c r="F25" s="5"/>
      <c r="G25" s="5"/>
      <c r="H25" s="70"/>
      <c r="I25" s="140" t="s">
        <v>516</v>
      </c>
      <c r="J25" s="141" t="s">
        <v>585</v>
      </c>
      <c r="K25" s="142">
        <v>1626971710</v>
      </c>
      <c r="L25" s="143"/>
      <c r="M25" s="143">
        <v>44561</v>
      </c>
      <c r="N25" s="128">
        <f t="shared" si="1"/>
        <v>1485.3666666666666</v>
      </c>
      <c r="O25" s="131"/>
    </row>
    <row r="26" spans="1:23" ht="30" customHeight="1" outlineLevel="1" x14ac:dyDescent="0.25">
      <c r="A26" s="9"/>
      <c r="B26" s="101"/>
      <c r="C26" s="21"/>
      <c r="D26" s="21"/>
      <c r="E26" s="21"/>
      <c r="F26" s="5"/>
      <c r="G26" s="5"/>
      <c r="H26" s="70"/>
      <c r="I26" s="140" t="s">
        <v>516</v>
      </c>
      <c r="J26" s="141" t="s">
        <v>544</v>
      </c>
      <c r="K26" s="142">
        <v>1626971710</v>
      </c>
      <c r="L26" s="143"/>
      <c r="M26" s="143">
        <v>44561</v>
      </c>
      <c r="N26" s="128">
        <f t="shared" si="1"/>
        <v>1485.3666666666666</v>
      </c>
      <c r="O26" s="131"/>
    </row>
    <row r="27" spans="1:23" ht="30" customHeight="1" outlineLevel="1" x14ac:dyDescent="0.25">
      <c r="A27" s="9"/>
      <c r="B27" s="101"/>
      <c r="C27" s="21"/>
      <c r="D27" s="21"/>
      <c r="E27" s="21"/>
      <c r="F27" s="5"/>
      <c r="G27" s="5"/>
      <c r="H27" s="70"/>
      <c r="I27" s="140"/>
      <c r="J27" s="141"/>
      <c r="K27" s="142"/>
      <c r="L27" s="143"/>
      <c r="M27" s="143"/>
      <c r="N27" s="128">
        <f t="shared" si="1"/>
        <v>0</v>
      </c>
      <c r="O27" s="131"/>
    </row>
    <row r="28" spans="1:23" ht="30" customHeight="1" outlineLevel="1" x14ac:dyDescent="0.25">
      <c r="A28" s="9"/>
      <c r="B28" s="101"/>
      <c r="C28" s="21"/>
      <c r="D28" s="21"/>
      <c r="E28" s="21"/>
      <c r="F28" s="5"/>
      <c r="G28" s="5"/>
      <c r="H28" s="70"/>
      <c r="I28" s="140"/>
      <c r="J28" s="141"/>
      <c r="K28" s="142"/>
      <c r="L28" s="143"/>
      <c r="M28" s="143"/>
      <c r="N28" s="128">
        <f t="shared" si="1"/>
        <v>0</v>
      </c>
      <c r="O28" s="131"/>
    </row>
    <row r="29" spans="1:23" ht="30" customHeight="1" outlineLevel="1" x14ac:dyDescent="0.25">
      <c r="A29" s="9"/>
      <c r="B29" s="71"/>
      <c r="C29" s="5"/>
      <c r="D29" s="5"/>
      <c r="E29" s="5"/>
      <c r="F29" s="5"/>
      <c r="G29" s="5"/>
      <c r="H29" s="70"/>
      <c r="I29" s="140"/>
      <c r="J29" s="141"/>
      <c r="K29" s="142"/>
      <c r="L29" s="143"/>
      <c r="M29" s="143"/>
      <c r="N29" s="128">
        <f t="shared" si="1"/>
        <v>0</v>
      </c>
      <c r="O29" s="131"/>
    </row>
    <row r="30" spans="1:23" ht="30" customHeight="1" outlineLevel="1" x14ac:dyDescent="0.25">
      <c r="A30" s="9"/>
      <c r="B30" s="71"/>
      <c r="C30" s="5"/>
      <c r="D30" s="5"/>
      <c r="E30" s="5"/>
      <c r="F30" s="5"/>
      <c r="G30" s="5"/>
      <c r="H30" s="70"/>
      <c r="I30" s="140"/>
      <c r="J30" s="141"/>
      <c r="K30" s="142"/>
      <c r="L30" s="143"/>
      <c r="M30" s="143"/>
      <c r="N30" s="128">
        <f t="shared" si="1"/>
        <v>0</v>
      </c>
      <c r="O30" s="131"/>
    </row>
    <row r="31" spans="1:23" ht="30" customHeight="1" outlineLevel="1" x14ac:dyDescent="0.25">
      <c r="A31" s="9"/>
      <c r="B31" s="71"/>
      <c r="C31" s="5"/>
      <c r="D31" s="5"/>
      <c r="E31" s="5"/>
      <c r="F31" s="5"/>
      <c r="G31" s="5"/>
      <c r="H31" s="70"/>
      <c r="I31" s="140"/>
      <c r="J31" s="141"/>
      <c r="K31" s="142"/>
      <c r="L31" s="143"/>
      <c r="M31" s="143"/>
      <c r="N31" s="128">
        <f t="shared" si="1"/>
        <v>0</v>
      </c>
      <c r="O31" s="131"/>
    </row>
    <row r="32" spans="1:23" ht="30" customHeight="1" outlineLevel="1" x14ac:dyDescent="0.25">
      <c r="A32" s="9"/>
      <c r="B32" s="71"/>
      <c r="C32" s="5"/>
      <c r="D32" s="5"/>
      <c r="E32" s="5"/>
      <c r="F32" s="5"/>
      <c r="G32" s="5"/>
      <c r="H32" s="70"/>
      <c r="I32" s="140"/>
      <c r="J32" s="141"/>
      <c r="K32" s="142"/>
      <c r="L32" s="143"/>
      <c r="M32" s="143"/>
      <c r="N32" s="128">
        <f t="shared" si="1"/>
        <v>0</v>
      </c>
      <c r="O32" s="131"/>
    </row>
    <row r="33" spans="1:16" ht="30" customHeight="1" outlineLevel="1" x14ac:dyDescent="0.25">
      <c r="A33" s="9"/>
      <c r="B33" s="71"/>
      <c r="C33" s="5"/>
      <c r="D33" s="5"/>
      <c r="E33" s="5"/>
      <c r="F33" s="5"/>
      <c r="G33" s="5"/>
      <c r="H33" s="70"/>
      <c r="I33" s="140"/>
      <c r="J33" s="141"/>
      <c r="K33" s="142"/>
      <c r="L33" s="143"/>
      <c r="M33" s="143"/>
      <c r="N33" s="128">
        <f t="shared" si="1"/>
        <v>0</v>
      </c>
      <c r="O33" s="131"/>
    </row>
    <row r="34" spans="1:16" ht="30" customHeight="1" outlineLevel="1" x14ac:dyDescent="0.25">
      <c r="A34" s="9"/>
      <c r="B34" s="71"/>
      <c r="C34" s="5"/>
      <c r="D34" s="5"/>
      <c r="E34" s="5"/>
      <c r="F34" s="5"/>
      <c r="G34" s="5"/>
      <c r="H34" s="70"/>
      <c r="I34" s="140"/>
      <c r="J34" s="141"/>
      <c r="K34" s="142"/>
      <c r="L34" s="143"/>
      <c r="M34" s="143"/>
      <c r="N34" s="128">
        <f t="shared" si="0"/>
        <v>0</v>
      </c>
      <c r="O34" s="131"/>
    </row>
    <row r="35" spans="1:16" ht="30" customHeight="1" outlineLevel="1" x14ac:dyDescent="0.25">
      <c r="A35" s="9"/>
      <c r="B35" s="71"/>
      <c r="C35" s="5"/>
      <c r="D35" s="5"/>
      <c r="E35" s="5"/>
      <c r="F35" s="5"/>
      <c r="G35" s="5"/>
      <c r="H35" s="70"/>
      <c r="I35" s="140"/>
      <c r="J35" s="141"/>
      <c r="K35" s="142"/>
      <c r="L35" s="143"/>
      <c r="M35" s="143"/>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SOCIAL SEMILLAS DE ESPERANZA</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2695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2686</v>
      </c>
      <c r="C48" s="116" t="s">
        <v>31</v>
      </c>
      <c r="D48" s="113" t="s">
        <v>2687</v>
      </c>
      <c r="E48" s="168">
        <v>41661</v>
      </c>
      <c r="F48" s="168">
        <v>42034</v>
      </c>
      <c r="G48" s="151">
        <f>IF(AND(E48&lt;&gt;"",F48&lt;&gt;""),((F48-E48)/30),"")</f>
        <v>12.433333333333334</v>
      </c>
      <c r="H48" s="114" t="s">
        <v>2688</v>
      </c>
      <c r="I48" s="113" t="s">
        <v>516</v>
      </c>
      <c r="J48" s="113" t="s">
        <v>540</v>
      </c>
      <c r="K48" s="111">
        <v>904872647</v>
      </c>
      <c r="L48" s="109" t="s">
        <v>1148</v>
      </c>
      <c r="M48" s="110"/>
      <c r="N48" s="116" t="s">
        <v>27</v>
      </c>
      <c r="O48" s="116" t="s">
        <v>1148</v>
      </c>
      <c r="P48" s="78"/>
    </row>
    <row r="49" spans="1:16" s="6" customFormat="1" ht="24.75" customHeight="1" x14ac:dyDescent="0.25">
      <c r="A49" s="135">
        <v>2</v>
      </c>
      <c r="B49" s="114" t="s">
        <v>2686</v>
      </c>
      <c r="C49" s="116" t="s">
        <v>31</v>
      </c>
      <c r="D49" s="113" t="s">
        <v>2687</v>
      </c>
      <c r="E49" s="168">
        <v>41661</v>
      </c>
      <c r="F49" s="168">
        <v>42034</v>
      </c>
      <c r="G49" s="151">
        <f t="shared" ref="G49:G50" si="2">IF(AND(E49&lt;&gt;"",F49&lt;&gt;""),((F49-E49)/30),"")</f>
        <v>12.433333333333334</v>
      </c>
      <c r="H49" s="114" t="s">
        <v>2688</v>
      </c>
      <c r="I49" s="113" t="s">
        <v>516</v>
      </c>
      <c r="J49" s="113" t="s">
        <v>564</v>
      </c>
      <c r="K49" s="111">
        <v>904872647</v>
      </c>
      <c r="L49" s="109" t="s">
        <v>1148</v>
      </c>
      <c r="M49" s="110"/>
      <c r="N49" s="116" t="s">
        <v>27</v>
      </c>
      <c r="O49" s="116" t="s">
        <v>1148</v>
      </c>
      <c r="P49" s="78"/>
    </row>
    <row r="50" spans="1:16" s="6" customFormat="1" ht="24.75" customHeight="1" x14ac:dyDescent="0.25">
      <c r="A50" s="135">
        <v>3</v>
      </c>
      <c r="B50" s="114" t="s">
        <v>2686</v>
      </c>
      <c r="C50" s="116" t="s">
        <v>31</v>
      </c>
      <c r="D50" s="113" t="s">
        <v>2687</v>
      </c>
      <c r="E50" s="168">
        <v>41661</v>
      </c>
      <c r="F50" s="168">
        <v>42034</v>
      </c>
      <c r="G50" s="151">
        <f t="shared" si="2"/>
        <v>12.433333333333334</v>
      </c>
      <c r="H50" s="114" t="s">
        <v>2688</v>
      </c>
      <c r="I50" s="113" t="s">
        <v>516</v>
      </c>
      <c r="J50" s="113" t="s">
        <v>589</v>
      </c>
      <c r="K50" s="115">
        <v>904872647</v>
      </c>
      <c r="L50" s="109" t="s">
        <v>1148</v>
      </c>
      <c r="M50" s="110"/>
      <c r="N50" s="116" t="s">
        <v>27</v>
      </c>
      <c r="O50" s="116" t="s">
        <v>1148</v>
      </c>
      <c r="P50" s="78"/>
    </row>
    <row r="51" spans="1:16" s="6" customFormat="1" ht="24.75" customHeight="1" outlineLevel="1" x14ac:dyDescent="0.25">
      <c r="A51" s="135">
        <v>4</v>
      </c>
      <c r="B51" s="114" t="s">
        <v>2686</v>
      </c>
      <c r="C51" s="116" t="s">
        <v>31</v>
      </c>
      <c r="D51" s="113" t="s">
        <v>2687</v>
      </c>
      <c r="E51" s="168">
        <v>41661</v>
      </c>
      <c r="F51" s="168">
        <v>42034</v>
      </c>
      <c r="G51" s="151">
        <f t="shared" ref="G51:G107" si="3">IF(AND(E51&lt;&gt;"",F51&lt;&gt;""),((F51-E51)/30),"")</f>
        <v>12.433333333333334</v>
      </c>
      <c r="H51" s="114" t="s">
        <v>2688</v>
      </c>
      <c r="I51" s="113" t="s">
        <v>516</v>
      </c>
      <c r="J51" s="113" t="s">
        <v>607</v>
      </c>
      <c r="K51" s="115">
        <v>904872647</v>
      </c>
      <c r="L51" s="109" t="s">
        <v>1148</v>
      </c>
      <c r="M51" s="110"/>
      <c r="N51" s="116" t="s">
        <v>27</v>
      </c>
      <c r="O51" s="116" t="s">
        <v>1148</v>
      </c>
      <c r="P51" s="78"/>
    </row>
    <row r="52" spans="1:16" s="7" customFormat="1" ht="24.75" customHeight="1" outlineLevel="1" x14ac:dyDescent="0.25">
      <c r="A52" s="136">
        <v>5</v>
      </c>
      <c r="B52" s="114" t="s">
        <v>2686</v>
      </c>
      <c r="C52" s="116" t="s">
        <v>31</v>
      </c>
      <c r="D52" s="113" t="s">
        <v>2689</v>
      </c>
      <c r="E52" s="168">
        <v>42040</v>
      </c>
      <c r="F52" s="168">
        <v>42369</v>
      </c>
      <c r="G52" s="151">
        <f t="shared" si="3"/>
        <v>10.966666666666667</v>
      </c>
      <c r="H52" s="114" t="s">
        <v>2690</v>
      </c>
      <c r="I52" s="113" t="s">
        <v>516</v>
      </c>
      <c r="J52" s="113" t="s">
        <v>520</v>
      </c>
      <c r="K52" s="115">
        <v>924737540</v>
      </c>
      <c r="L52" s="109" t="s">
        <v>1148</v>
      </c>
      <c r="M52" s="110"/>
      <c r="N52" s="116" t="s">
        <v>27</v>
      </c>
      <c r="O52" s="116" t="s">
        <v>26</v>
      </c>
      <c r="P52" s="79"/>
    </row>
    <row r="53" spans="1:16" s="7" customFormat="1" ht="24.75" customHeight="1" outlineLevel="1" x14ac:dyDescent="0.25">
      <c r="A53" s="136">
        <v>6</v>
      </c>
      <c r="B53" s="114" t="s">
        <v>2686</v>
      </c>
      <c r="C53" s="116" t="s">
        <v>31</v>
      </c>
      <c r="D53" s="113" t="s">
        <v>2689</v>
      </c>
      <c r="E53" s="168">
        <v>42040</v>
      </c>
      <c r="F53" s="168">
        <v>42369</v>
      </c>
      <c r="G53" s="151">
        <f t="shared" si="3"/>
        <v>10.966666666666667</v>
      </c>
      <c r="H53" s="114" t="s">
        <v>2690</v>
      </c>
      <c r="I53" s="113" t="s">
        <v>516</v>
      </c>
      <c r="J53" s="113" t="s">
        <v>540</v>
      </c>
      <c r="K53" s="115">
        <v>924737540</v>
      </c>
      <c r="L53" s="109" t="s">
        <v>1148</v>
      </c>
      <c r="M53" s="110"/>
      <c r="N53" s="116" t="s">
        <v>27</v>
      </c>
      <c r="O53" s="116" t="s">
        <v>26</v>
      </c>
      <c r="P53" s="79"/>
    </row>
    <row r="54" spans="1:16" s="7" customFormat="1" ht="24.75" customHeight="1" outlineLevel="1" x14ac:dyDescent="0.25">
      <c r="A54" s="136">
        <v>7</v>
      </c>
      <c r="B54" s="114" t="s">
        <v>2686</v>
      </c>
      <c r="C54" s="116" t="s">
        <v>31</v>
      </c>
      <c r="D54" s="113" t="s">
        <v>2689</v>
      </c>
      <c r="E54" s="168">
        <v>42040</v>
      </c>
      <c r="F54" s="168">
        <v>42369</v>
      </c>
      <c r="G54" s="151">
        <f t="shared" si="3"/>
        <v>10.966666666666667</v>
      </c>
      <c r="H54" s="114" t="s">
        <v>2690</v>
      </c>
      <c r="I54" s="113" t="s">
        <v>516</v>
      </c>
      <c r="J54" s="113" t="s">
        <v>563</v>
      </c>
      <c r="K54" s="115">
        <v>924737540</v>
      </c>
      <c r="L54" s="109" t="s">
        <v>1148</v>
      </c>
      <c r="M54" s="110"/>
      <c r="N54" s="116" t="s">
        <v>27</v>
      </c>
      <c r="O54" s="116" t="s">
        <v>26</v>
      </c>
      <c r="P54" s="79"/>
    </row>
    <row r="55" spans="1:16" s="7" customFormat="1" ht="24.75" customHeight="1" outlineLevel="1" x14ac:dyDescent="0.25">
      <c r="A55" s="136">
        <v>8</v>
      </c>
      <c r="B55" s="114" t="s">
        <v>2686</v>
      </c>
      <c r="C55" s="116" t="s">
        <v>31</v>
      </c>
      <c r="D55" s="113" t="s">
        <v>2689</v>
      </c>
      <c r="E55" s="168">
        <v>42040</v>
      </c>
      <c r="F55" s="168">
        <v>42369</v>
      </c>
      <c r="G55" s="151">
        <f t="shared" si="3"/>
        <v>10.966666666666667</v>
      </c>
      <c r="H55" s="114" t="s">
        <v>2690</v>
      </c>
      <c r="I55" s="113" t="s">
        <v>516</v>
      </c>
      <c r="J55" s="113" t="s">
        <v>589</v>
      </c>
      <c r="K55" s="111">
        <v>924737540</v>
      </c>
      <c r="L55" s="109" t="s">
        <v>1148</v>
      </c>
      <c r="M55" s="110"/>
      <c r="N55" s="116" t="s">
        <v>27</v>
      </c>
      <c r="O55" s="116" t="s">
        <v>26</v>
      </c>
      <c r="P55" s="79"/>
    </row>
    <row r="56" spans="1:16" s="7" customFormat="1" ht="24.75" customHeight="1" outlineLevel="1" x14ac:dyDescent="0.25">
      <c r="A56" s="136">
        <v>9</v>
      </c>
      <c r="B56" s="114" t="s">
        <v>2686</v>
      </c>
      <c r="C56" s="116" t="s">
        <v>31</v>
      </c>
      <c r="D56" s="113" t="s">
        <v>2689</v>
      </c>
      <c r="E56" s="168">
        <v>42040</v>
      </c>
      <c r="F56" s="168">
        <v>42369</v>
      </c>
      <c r="G56" s="151">
        <f t="shared" si="3"/>
        <v>10.966666666666667</v>
      </c>
      <c r="H56" s="114" t="s">
        <v>2690</v>
      </c>
      <c r="I56" s="113" t="s">
        <v>516</v>
      </c>
      <c r="J56" s="113" t="s">
        <v>607</v>
      </c>
      <c r="K56" s="111">
        <v>924737540</v>
      </c>
      <c r="L56" s="116" t="s">
        <v>1148</v>
      </c>
      <c r="M56" s="110"/>
      <c r="N56" s="116" t="s">
        <v>27</v>
      </c>
      <c r="O56" s="116" t="s">
        <v>26</v>
      </c>
      <c r="P56" s="79"/>
    </row>
    <row r="57" spans="1:16" s="7" customFormat="1" ht="24.75" customHeight="1" outlineLevel="1" x14ac:dyDescent="0.25">
      <c r="A57" s="136">
        <v>10</v>
      </c>
      <c r="B57" s="114" t="s">
        <v>2686</v>
      </c>
      <c r="C57" s="116" t="s">
        <v>31</v>
      </c>
      <c r="D57" s="113" t="s">
        <v>2691</v>
      </c>
      <c r="E57" s="137">
        <v>43481</v>
      </c>
      <c r="F57" s="137">
        <v>43820</v>
      </c>
      <c r="G57" s="151">
        <f t="shared" si="3"/>
        <v>11.3</v>
      </c>
      <c r="H57" s="114" t="s">
        <v>2692</v>
      </c>
      <c r="I57" s="113" t="s">
        <v>516</v>
      </c>
      <c r="J57" s="113" t="s">
        <v>530</v>
      </c>
      <c r="K57" s="111">
        <v>1361705903</v>
      </c>
      <c r="L57" s="116" t="s">
        <v>1148</v>
      </c>
      <c r="M57" s="67"/>
      <c r="N57" s="116" t="s">
        <v>27</v>
      </c>
      <c r="O57" s="116" t="s">
        <v>1148</v>
      </c>
      <c r="P57" s="79"/>
    </row>
    <row r="58" spans="1:16" s="7" customFormat="1" ht="24.75" customHeight="1" outlineLevel="1" x14ac:dyDescent="0.25">
      <c r="A58" s="136">
        <v>11</v>
      </c>
      <c r="B58" s="114" t="s">
        <v>2686</v>
      </c>
      <c r="C58" s="116" t="s">
        <v>31</v>
      </c>
      <c r="D58" s="113" t="s">
        <v>2691</v>
      </c>
      <c r="E58" s="137">
        <v>43481</v>
      </c>
      <c r="F58" s="137">
        <v>43820</v>
      </c>
      <c r="G58" s="151">
        <f t="shared" si="3"/>
        <v>11.3</v>
      </c>
      <c r="H58" s="114" t="s">
        <v>2692</v>
      </c>
      <c r="I58" s="113" t="s">
        <v>516</v>
      </c>
      <c r="J58" s="113" t="s">
        <v>543</v>
      </c>
      <c r="K58" s="111">
        <v>1361705903</v>
      </c>
      <c r="L58" s="116" t="s">
        <v>1148</v>
      </c>
      <c r="M58" s="67"/>
      <c r="N58" s="116" t="s">
        <v>27</v>
      </c>
      <c r="O58" s="116" t="s">
        <v>1148</v>
      </c>
      <c r="P58" s="79"/>
    </row>
    <row r="59" spans="1:16" s="7" customFormat="1" ht="24.75" customHeight="1" outlineLevel="1" x14ac:dyDescent="0.25">
      <c r="A59" s="136">
        <v>12</v>
      </c>
      <c r="B59" s="114" t="s">
        <v>2686</v>
      </c>
      <c r="C59" s="116" t="s">
        <v>31</v>
      </c>
      <c r="D59" s="113" t="s">
        <v>2691</v>
      </c>
      <c r="E59" s="137">
        <v>43481</v>
      </c>
      <c r="F59" s="137">
        <v>43820</v>
      </c>
      <c r="G59" s="151">
        <f t="shared" si="3"/>
        <v>11.3</v>
      </c>
      <c r="H59" s="114" t="s">
        <v>2692</v>
      </c>
      <c r="I59" s="113" t="s">
        <v>516</v>
      </c>
      <c r="J59" s="113" t="s">
        <v>617</v>
      </c>
      <c r="K59" s="111">
        <v>1361705903</v>
      </c>
      <c r="L59" s="116" t="s">
        <v>1148</v>
      </c>
      <c r="M59" s="67"/>
      <c r="N59" s="116" t="s">
        <v>27</v>
      </c>
      <c r="O59" s="116" t="s">
        <v>1148</v>
      </c>
      <c r="P59" s="79"/>
    </row>
    <row r="60" spans="1:16" s="7" customFormat="1" ht="24.75" customHeight="1" outlineLevel="1" x14ac:dyDescent="0.25">
      <c r="A60" s="136">
        <v>13</v>
      </c>
      <c r="B60" s="114" t="s">
        <v>2686</v>
      </c>
      <c r="C60" s="116" t="s">
        <v>31</v>
      </c>
      <c r="D60" s="113" t="s">
        <v>2691</v>
      </c>
      <c r="E60" s="137">
        <v>43481</v>
      </c>
      <c r="F60" s="137">
        <v>43820</v>
      </c>
      <c r="G60" s="151">
        <f t="shared" si="3"/>
        <v>11.3</v>
      </c>
      <c r="H60" s="114" t="s">
        <v>2692</v>
      </c>
      <c r="I60" s="113" t="s">
        <v>516</v>
      </c>
      <c r="J60" s="113" t="s">
        <v>571</v>
      </c>
      <c r="K60" s="111">
        <v>1361705903</v>
      </c>
      <c r="L60" s="116" t="s">
        <v>1148</v>
      </c>
      <c r="M60" s="67"/>
      <c r="N60" s="116" t="s">
        <v>27</v>
      </c>
      <c r="O60" s="116" t="s">
        <v>1148</v>
      </c>
      <c r="P60" s="79"/>
    </row>
    <row r="61" spans="1:16" s="7" customFormat="1" ht="24.75" customHeight="1" outlineLevel="1" x14ac:dyDescent="0.25">
      <c r="A61" s="136">
        <v>14</v>
      </c>
      <c r="B61" s="114" t="s">
        <v>2686</v>
      </c>
      <c r="C61" s="116" t="s">
        <v>31</v>
      </c>
      <c r="D61" s="113" t="s">
        <v>2691</v>
      </c>
      <c r="E61" s="137">
        <v>43481</v>
      </c>
      <c r="F61" s="137">
        <v>43820</v>
      </c>
      <c r="G61" s="151">
        <f t="shared" si="3"/>
        <v>11.3</v>
      </c>
      <c r="H61" s="114" t="s">
        <v>2692</v>
      </c>
      <c r="I61" s="113" t="s">
        <v>516</v>
      </c>
      <c r="J61" s="113" t="s">
        <v>615</v>
      </c>
      <c r="K61" s="111">
        <v>1361705903</v>
      </c>
      <c r="L61" s="116" t="s">
        <v>1148</v>
      </c>
      <c r="M61" s="67"/>
      <c r="N61" s="116" t="s">
        <v>27</v>
      </c>
      <c r="O61" s="116" t="s">
        <v>1148</v>
      </c>
      <c r="P61" s="79"/>
    </row>
    <row r="62" spans="1:16" s="7" customFormat="1" ht="24.75" customHeight="1" outlineLevel="1" x14ac:dyDescent="0.25">
      <c r="A62" s="136">
        <v>15</v>
      </c>
      <c r="B62" s="114" t="s">
        <v>2686</v>
      </c>
      <c r="C62" s="116" t="s">
        <v>31</v>
      </c>
      <c r="D62" s="113" t="s">
        <v>2691</v>
      </c>
      <c r="E62" s="137">
        <v>43481</v>
      </c>
      <c r="F62" s="137">
        <v>43820</v>
      </c>
      <c r="G62" s="151">
        <f t="shared" si="3"/>
        <v>11.3</v>
      </c>
      <c r="H62" s="114" t="s">
        <v>2692</v>
      </c>
      <c r="I62" s="113" t="s">
        <v>516</v>
      </c>
      <c r="J62" s="113" t="s">
        <v>585</v>
      </c>
      <c r="K62" s="111">
        <v>1361705903</v>
      </c>
      <c r="L62" s="116" t="s">
        <v>1148</v>
      </c>
      <c r="M62" s="67"/>
      <c r="N62" s="116" t="s">
        <v>27</v>
      </c>
      <c r="O62" s="116" t="s">
        <v>1148</v>
      </c>
      <c r="P62" s="79"/>
    </row>
    <row r="63" spans="1:16" s="7" customFormat="1" ht="24.75" customHeight="1" outlineLevel="1" x14ac:dyDescent="0.25">
      <c r="A63" s="136">
        <v>16</v>
      </c>
      <c r="B63" s="114" t="s">
        <v>2686</v>
      </c>
      <c r="C63" s="116" t="s">
        <v>31</v>
      </c>
      <c r="D63" s="113" t="s">
        <v>2691</v>
      </c>
      <c r="E63" s="137">
        <v>43481</v>
      </c>
      <c r="F63" s="137">
        <v>43820</v>
      </c>
      <c r="G63" s="151">
        <f t="shared" si="3"/>
        <v>11.3</v>
      </c>
      <c r="H63" s="112" t="s">
        <v>2692</v>
      </c>
      <c r="I63" s="113" t="s">
        <v>516</v>
      </c>
      <c r="J63" s="113" t="s">
        <v>544</v>
      </c>
      <c r="K63" s="111">
        <v>1361705903</v>
      </c>
      <c r="L63" s="116" t="s">
        <v>1148</v>
      </c>
      <c r="M63" s="67"/>
      <c r="N63" s="116" t="s">
        <v>27</v>
      </c>
      <c r="O63" s="116" t="s">
        <v>1148</v>
      </c>
      <c r="P63" s="79"/>
    </row>
    <row r="64" spans="1:16" s="7" customFormat="1" ht="24.75" customHeight="1" outlineLevel="1" x14ac:dyDescent="0.25">
      <c r="A64" s="136">
        <v>17</v>
      </c>
      <c r="B64" s="114" t="s">
        <v>2686</v>
      </c>
      <c r="C64" s="116" t="s">
        <v>31</v>
      </c>
      <c r="D64" s="113" t="s">
        <v>2693</v>
      </c>
      <c r="E64" s="137">
        <v>43481</v>
      </c>
      <c r="F64" s="137">
        <v>43738</v>
      </c>
      <c r="G64" s="151">
        <f t="shared" si="3"/>
        <v>8.5666666666666664</v>
      </c>
      <c r="H64" s="112" t="s">
        <v>2694</v>
      </c>
      <c r="I64" s="113" t="s">
        <v>516</v>
      </c>
      <c r="J64" s="113" t="s">
        <v>598</v>
      </c>
      <c r="K64" s="115">
        <v>1951261841</v>
      </c>
      <c r="L64" s="116" t="s">
        <v>1148</v>
      </c>
      <c r="M64" s="67"/>
      <c r="N64" s="116" t="s">
        <v>27</v>
      </c>
      <c r="O64" s="116" t="s">
        <v>1148</v>
      </c>
      <c r="P64" s="79"/>
    </row>
    <row r="65" spans="1:16" s="7" customFormat="1" ht="24.75" customHeight="1" outlineLevel="1" x14ac:dyDescent="0.25">
      <c r="A65" s="136">
        <v>18</v>
      </c>
      <c r="B65" s="114" t="s">
        <v>2686</v>
      </c>
      <c r="C65" s="116" t="s">
        <v>31</v>
      </c>
      <c r="D65" s="113" t="s">
        <v>2693</v>
      </c>
      <c r="E65" s="168">
        <v>43481</v>
      </c>
      <c r="F65" s="168">
        <v>43738</v>
      </c>
      <c r="G65" s="151">
        <f t="shared" si="3"/>
        <v>8.5666666666666664</v>
      </c>
      <c r="H65" s="114" t="s">
        <v>2694</v>
      </c>
      <c r="I65" s="113" t="s">
        <v>516</v>
      </c>
      <c r="J65" s="113" t="s">
        <v>595</v>
      </c>
      <c r="K65" s="115">
        <v>1951261841</v>
      </c>
      <c r="L65" s="116" t="s">
        <v>1148</v>
      </c>
      <c r="M65" s="67"/>
      <c r="N65" s="116" t="s">
        <v>27</v>
      </c>
      <c r="O65" s="116" t="s">
        <v>1148</v>
      </c>
      <c r="P65" s="79"/>
    </row>
    <row r="66" spans="1:16" s="7" customFormat="1" ht="24.75" customHeight="1" outlineLevel="1" x14ac:dyDescent="0.25">
      <c r="A66" s="136">
        <v>19</v>
      </c>
      <c r="B66" s="114"/>
      <c r="C66" s="116"/>
      <c r="D66" s="113"/>
      <c r="E66" s="168"/>
      <c r="F66" s="168"/>
      <c r="G66" s="151" t="str">
        <f t="shared" si="3"/>
        <v/>
      </c>
      <c r="H66" s="114"/>
      <c r="I66" s="113"/>
      <c r="J66" s="113"/>
      <c r="K66" s="115"/>
      <c r="L66" s="65"/>
      <c r="M66" s="67"/>
      <c r="N66" s="116"/>
      <c r="O66" s="116"/>
      <c r="P66" s="79"/>
    </row>
    <row r="67" spans="1:16" s="7" customFormat="1" ht="24.75" customHeight="1" outlineLevel="1" x14ac:dyDescent="0.25">
      <c r="A67" s="136">
        <v>20</v>
      </c>
      <c r="B67" s="64"/>
      <c r="C67" s="65"/>
      <c r="D67" s="63"/>
      <c r="E67" s="137"/>
      <c r="F67" s="137"/>
      <c r="G67" s="151"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1"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1"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1"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1"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1"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1"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1"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1"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1"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1" t="str">
        <f t="shared" si="3"/>
        <v/>
      </c>
      <c r="H80" s="112"/>
      <c r="I80" s="63"/>
      <c r="J80" s="63"/>
      <c r="K80" s="66"/>
      <c r="L80" s="65"/>
      <c r="M80" s="67"/>
      <c r="N80" s="65"/>
      <c r="O80" s="65"/>
      <c r="P80" s="79"/>
    </row>
    <row r="81" spans="1:16" s="7" customFormat="1" ht="24.75" customHeight="1" outlineLevel="1" x14ac:dyDescent="0.25">
      <c r="A81" s="136">
        <v>34</v>
      </c>
      <c r="B81" s="64"/>
      <c r="C81" s="65"/>
      <c r="D81" s="63"/>
      <c r="E81" s="137"/>
      <c r="F81" s="137"/>
      <c r="G81" s="151" t="str">
        <f t="shared" si="3"/>
        <v/>
      </c>
      <c r="H81" s="112"/>
      <c r="I81" s="63"/>
      <c r="J81" s="63"/>
      <c r="K81" s="66"/>
      <c r="L81" s="65"/>
      <c r="M81" s="67"/>
      <c r="N81" s="65"/>
      <c r="O81" s="65"/>
      <c r="P81" s="79"/>
    </row>
    <row r="82" spans="1:16" s="7" customFormat="1" ht="24.75" customHeight="1" outlineLevel="1" x14ac:dyDescent="0.25">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25">
      <c r="A83" s="136">
        <v>36</v>
      </c>
      <c r="B83" s="114"/>
      <c r="C83" s="65"/>
      <c r="D83" s="113"/>
      <c r="E83" s="168"/>
      <c r="F83" s="168"/>
      <c r="G83" s="151" t="str">
        <f t="shared" si="3"/>
        <v/>
      </c>
      <c r="H83" s="114"/>
      <c r="I83" s="113"/>
      <c r="J83" s="113"/>
      <c r="K83" s="115"/>
      <c r="L83" s="65"/>
      <c r="M83" s="67"/>
      <c r="N83" s="116"/>
      <c r="O83" s="116"/>
      <c r="P83" s="79"/>
    </row>
    <row r="84" spans="1:16" s="7" customFormat="1" ht="24.75" customHeight="1" outlineLevel="1" x14ac:dyDescent="0.25">
      <c r="A84" s="136">
        <v>37</v>
      </c>
      <c r="B84" s="114"/>
      <c r="C84" s="65"/>
      <c r="D84" s="113"/>
      <c r="E84" s="168"/>
      <c r="F84" s="168"/>
      <c r="G84" s="151" t="str">
        <f t="shared" si="3"/>
        <v/>
      </c>
      <c r="H84" s="114"/>
      <c r="I84" s="113"/>
      <c r="J84" s="113"/>
      <c r="K84" s="115"/>
      <c r="L84" s="65"/>
      <c r="M84" s="67"/>
      <c r="N84" s="116"/>
      <c r="O84" s="116"/>
      <c r="P84" s="79"/>
    </row>
    <row r="85" spans="1:16" s="7" customFormat="1" ht="24.75" customHeight="1" outlineLevel="1" x14ac:dyDescent="0.25">
      <c r="A85" s="136">
        <v>38</v>
      </c>
      <c r="B85" s="114"/>
      <c r="C85" s="65"/>
      <c r="D85" s="113"/>
      <c r="E85" s="168"/>
      <c r="F85" s="168"/>
      <c r="G85" s="151" t="str">
        <f t="shared" si="3"/>
        <v/>
      </c>
      <c r="H85" s="114"/>
      <c r="I85" s="113"/>
      <c r="J85" s="113"/>
      <c r="K85" s="115"/>
      <c r="L85" s="65"/>
      <c r="M85" s="67"/>
      <c r="N85" s="116"/>
      <c r="O85" s="116"/>
      <c r="P85" s="79"/>
    </row>
    <row r="86" spans="1:16" s="7" customFormat="1" ht="24.75" customHeight="1" outlineLevel="1" x14ac:dyDescent="0.25">
      <c r="A86" s="136">
        <v>39</v>
      </c>
      <c r="B86" s="114"/>
      <c r="C86" s="65"/>
      <c r="D86" s="113"/>
      <c r="E86" s="168"/>
      <c r="F86" s="168"/>
      <c r="G86" s="151" t="str">
        <f t="shared" si="3"/>
        <v/>
      </c>
      <c r="H86" s="114"/>
      <c r="I86" s="113"/>
      <c r="J86" s="113"/>
      <c r="K86" s="111"/>
      <c r="L86" s="65"/>
      <c r="M86" s="67"/>
      <c r="N86" s="116"/>
      <c r="O86" s="116"/>
      <c r="P86" s="79"/>
    </row>
    <row r="87" spans="1:16" s="7" customFormat="1" ht="24.75" customHeight="1" outlineLevel="1" x14ac:dyDescent="0.25">
      <c r="A87" s="136">
        <v>40</v>
      </c>
      <c r="B87" s="114"/>
      <c r="C87" s="65"/>
      <c r="D87" s="113"/>
      <c r="E87" s="168"/>
      <c r="F87" s="168"/>
      <c r="G87" s="151" t="str">
        <f t="shared" si="3"/>
        <v/>
      </c>
      <c r="H87" s="114"/>
      <c r="I87" s="113"/>
      <c r="J87" s="113"/>
      <c r="K87" s="111"/>
      <c r="L87" s="65"/>
      <c r="M87" s="67"/>
      <c r="N87" s="116"/>
      <c r="O87" s="116"/>
      <c r="P87" s="79"/>
    </row>
    <row r="88" spans="1:16" s="7" customFormat="1" ht="24.75" customHeight="1" outlineLevel="1" x14ac:dyDescent="0.25">
      <c r="A88" s="136">
        <v>41</v>
      </c>
      <c r="B88" s="114"/>
      <c r="C88" s="65"/>
      <c r="D88" s="113"/>
      <c r="E88" s="168"/>
      <c r="F88" s="168"/>
      <c r="G88" s="151" t="str">
        <f t="shared" si="3"/>
        <v/>
      </c>
      <c r="H88" s="114"/>
      <c r="I88" s="113"/>
      <c r="J88" s="113"/>
      <c r="K88" s="111"/>
      <c r="L88" s="65"/>
      <c r="M88" s="67"/>
      <c r="N88" s="116"/>
      <c r="O88" s="116"/>
      <c r="P88" s="79"/>
    </row>
    <row r="89" spans="1:16" s="7" customFormat="1" ht="24.75" customHeight="1" outlineLevel="1" x14ac:dyDescent="0.25">
      <c r="A89" s="136">
        <v>42</v>
      </c>
      <c r="B89" s="114"/>
      <c r="C89" s="65"/>
      <c r="D89" s="113"/>
      <c r="E89" s="168"/>
      <c r="F89" s="168"/>
      <c r="G89" s="151" t="str">
        <f t="shared" si="3"/>
        <v/>
      </c>
      <c r="H89" s="114"/>
      <c r="I89" s="113"/>
      <c r="J89" s="113"/>
      <c r="K89" s="111"/>
      <c r="L89" s="65"/>
      <c r="M89" s="67"/>
      <c r="N89" s="116"/>
      <c r="O89" s="116"/>
      <c r="P89" s="79"/>
    </row>
    <row r="90" spans="1:16" s="7" customFormat="1" ht="24.75" customHeight="1" outlineLevel="1" x14ac:dyDescent="0.25">
      <c r="A90" s="136">
        <v>43</v>
      </c>
      <c r="B90" s="114"/>
      <c r="C90" s="65"/>
      <c r="D90" s="113"/>
      <c r="E90" s="168"/>
      <c r="F90" s="168"/>
      <c r="G90" s="151" t="str">
        <f t="shared" si="3"/>
        <v/>
      </c>
      <c r="H90" s="114"/>
      <c r="I90" s="113"/>
      <c r="J90" s="113"/>
      <c r="K90" s="115"/>
      <c r="L90" s="65"/>
      <c r="M90" s="67"/>
      <c r="N90" s="116"/>
      <c r="O90" s="116"/>
      <c r="P90" s="79"/>
    </row>
    <row r="91" spans="1:16" s="7" customFormat="1" ht="24.75" customHeight="1" outlineLevel="1" x14ac:dyDescent="0.25">
      <c r="A91" s="135">
        <v>44</v>
      </c>
      <c r="B91" s="114"/>
      <c r="C91" s="116"/>
      <c r="D91" s="113"/>
      <c r="E91" s="168"/>
      <c r="F91" s="168"/>
      <c r="G91" s="151"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68"/>
      <c r="F92" s="168"/>
      <c r="G92" s="151"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68"/>
      <c r="F93" s="168"/>
      <c r="G93" s="151"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68"/>
      <c r="F94" s="168"/>
      <c r="G94" s="151"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68"/>
      <c r="F95" s="168"/>
      <c r="G95" s="151"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68"/>
      <c r="F96" s="168"/>
      <c r="G96" s="151"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68"/>
      <c r="F97" s="168"/>
      <c r="G97" s="151"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68"/>
      <c r="F98" s="168"/>
      <c r="G98" s="151"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68"/>
      <c r="F99" s="168"/>
      <c r="G99" s="151"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68"/>
      <c r="F100" s="168"/>
      <c r="G100" s="151"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68"/>
      <c r="F101" s="168"/>
      <c r="G101" s="151"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68"/>
      <c r="F102" s="168"/>
      <c r="G102" s="151" t="str">
        <f t="shared" si="3"/>
        <v/>
      </c>
      <c r="H102" s="114"/>
      <c r="I102" s="113"/>
      <c r="J102" s="113"/>
      <c r="K102" s="68"/>
      <c r="L102" s="116"/>
      <c r="M102" s="110"/>
      <c r="N102" s="116"/>
      <c r="O102" s="116"/>
      <c r="P102" s="79"/>
    </row>
    <row r="103" spans="1:16" s="7" customFormat="1" ht="24.75" customHeight="1" outlineLevel="1" x14ac:dyDescent="0.25">
      <c r="A103" s="136">
        <v>56</v>
      </c>
      <c r="B103" s="114"/>
      <c r="C103" s="116"/>
      <c r="D103" s="113"/>
      <c r="E103" s="168"/>
      <c r="F103" s="168"/>
      <c r="G103" s="151" t="str">
        <f t="shared" si="3"/>
        <v/>
      </c>
      <c r="H103" s="114"/>
      <c r="I103" s="113"/>
      <c r="J103" s="113"/>
      <c r="K103" s="68"/>
      <c r="L103" s="116"/>
      <c r="M103" s="110"/>
      <c r="N103" s="116"/>
      <c r="O103" s="116"/>
      <c r="P103" s="79"/>
    </row>
    <row r="104" spans="1:16" s="7" customFormat="1" ht="24.75" customHeight="1" outlineLevel="1" x14ac:dyDescent="0.25">
      <c r="A104" s="136">
        <v>57</v>
      </c>
      <c r="B104" s="114"/>
      <c r="C104" s="116"/>
      <c r="D104" s="113"/>
      <c r="E104" s="168"/>
      <c r="F104" s="168"/>
      <c r="G104" s="151" t="str">
        <f t="shared" si="3"/>
        <v/>
      </c>
      <c r="H104" s="114"/>
      <c r="I104" s="113"/>
      <c r="J104" s="113"/>
      <c r="K104" s="68"/>
      <c r="L104" s="116"/>
      <c r="M104" s="110"/>
      <c r="N104" s="116"/>
      <c r="O104" s="116"/>
      <c r="P104" s="79"/>
    </row>
    <row r="105" spans="1:16" s="7" customFormat="1" ht="24.75" customHeight="1" outlineLevel="1" x14ac:dyDescent="0.25">
      <c r="A105" s="136">
        <v>58</v>
      </c>
      <c r="B105" s="114"/>
      <c r="C105" s="116"/>
      <c r="D105" s="113"/>
      <c r="E105" s="168"/>
      <c r="F105" s="168"/>
      <c r="G105" s="151" t="str">
        <f t="shared" si="3"/>
        <v/>
      </c>
      <c r="H105" s="114"/>
      <c r="I105" s="113"/>
      <c r="J105" s="113"/>
      <c r="K105" s="68"/>
      <c r="L105" s="116"/>
      <c r="M105" s="110"/>
      <c r="N105" s="116"/>
      <c r="O105" s="116"/>
      <c r="P105" s="79"/>
    </row>
    <row r="106" spans="1:16" s="7" customFormat="1" ht="24.75" customHeight="1" outlineLevel="1" x14ac:dyDescent="0.25">
      <c r="A106" s="136">
        <v>59</v>
      </c>
      <c r="B106" s="114"/>
      <c r="C106" s="65"/>
      <c r="D106" s="113"/>
      <c r="E106" s="168"/>
      <c r="F106" s="168"/>
      <c r="G106" s="151" t="str">
        <f t="shared" si="3"/>
        <v/>
      </c>
      <c r="H106" s="114"/>
      <c r="I106" s="113"/>
      <c r="J106" s="113"/>
      <c r="K106" s="68"/>
      <c r="L106" s="65"/>
      <c r="M106" s="67"/>
      <c r="N106" s="65"/>
      <c r="O106" s="65"/>
      <c r="P106" s="79"/>
    </row>
    <row r="107" spans="1:16" s="7" customFormat="1" ht="24.75" customHeight="1" outlineLevel="1" x14ac:dyDescent="0.25">
      <c r="A107" s="136">
        <v>60</v>
      </c>
      <c r="B107" s="114"/>
      <c r="C107" s="65"/>
      <c r="D107" s="113"/>
      <c r="E107" s="168"/>
      <c r="F107" s="168"/>
      <c r="G107" s="151" t="str">
        <f t="shared" si="3"/>
        <v/>
      </c>
      <c r="H107" s="114"/>
      <c r="I107" s="113"/>
      <c r="J107" s="113"/>
      <c r="K107" s="68"/>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2" t="s">
        <v>2664</v>
      </c>
      <c r="C114" s="154" t="s">
        <v>31</v>
      </c>
      <c r="D114" s="113" t="s">
        <v>2677</v>
      </c>
      <c r="E114" s="168">
        <v>43879</v>
      </c>
      <c r="F114" s="168">
        <v>44196</v>
      </c>
      <c r="G114" s="151">
        <f>IF(AND(E114&lt;&gt;"",F114&lt;&gt;""),((F114-E114)/30),"")</f>
        <v>10.566666666666666</v>
      </c>
      <c r="H114" s="114" t="s">
        <v>2679</v>
      </c>
      <c r="I114" s="113" t="s">
        <v>516</v>
      </c>
      <c r="J114" s="113" t="s">
        <v>530</v>
      </c>
      <c r="K114" s="115">
        <v>1700473089</v>
      </c>
      <c r="L114" s="100">
        <f>+IF(AND(K114&gt;0,O114="Ejecución"),(K114/877802)*Tabla28[[#This Row],[% participación]],IF(AND(K114&gt;0,O114&lt;&gt;"Ejecución"),"-",""))</f>
        <v>1937.1943661554656</v>
      </c>
      <c r="M114" s="116" t="s">
        <v>1148</v>
      </c>
      <c r="N114" s="164">
        <f>+IF(M118="No",1,IF(M118="Si","Ingrese %",""))</f>
        <v>1</v>
      </c>
      <c r="O114" s="153" t="s">
        <v>1150</v>
      </c>
      <c r="P114" s="78"/>
    </row>
    <row r="115" spans="1:16" s="6" customFormat="1" ht="24.75" customHeight="1" x14ac:dyDescent="0.25">
      <c r="A115" s="135">
        <v>2</v>
      </c>
      <c r="B115" s="152" t="s">
        <v>2664</v>
      </c>
      <c r="C115" s="154" t="s">
        <v>31</v>
      </c>
      <c r="D115" s="113" t="s">
        <v>2677</v>
      </c>
      <c r="E115" s="168">
        <v>43879</v>
      </c>
      <c r="F115" s="168">
        <v>44196</v>
      </c>
      <c r="G115" s="151">
        <f t="shared" ref="G115:G116" si="4">IF(AND(E115&lt;&gt;"",F115&lt;&gt;""),((F115-E115)/30),"")</f>
        <v>10.566666666666666</v>
      </c>
      <c r="H115" s="114" t="s">
        <v>2679</v>
      </c>
      <c r="I115" s="113" t="s">
        <v>516</v>
      </c>
      <c r="J115" s="113" t="s">
        <v>543</v>
      </c>
      <c r="K115" s="68">
        <v>1700473089</v>
      </c>
      <c r="L115" s="100">
        <f>+IF(AND(K115&gt;0,O115="Ejecución"),(K115/877802)*Tabla28[[#This Row],[% participación]],IF(AND(K115&gt;0,O115&lt;&gt;"Ejecución"),"-",""))</f>
        <v>1937.1943661554656</v>
      </c>
      <c r="M115" s="65" t="s">
        <v>1148</v>
      </c>
      <c r="N115" s="164">
        <f>+IF(M118="No",1,IF(M118="Si","Ingrese %",""))</f>
        <v>1</v>
      </c>
      <c r="O115" s="153" t="s">
        <v>1150</v>
      </c>
      <c r="P115" s="78"/>
    </row>
    <row r="116" spans="1:16" s="6" customFormat="1" ht="24.75" customHeight="1" x14ac:dyDescent="0.25">
      <c r="A116" s="135">
        <v>3</v>
      </c>
      <c r="B116" s="152" t="s">
        <v>2664</v>
      </c>
      <c r="C116" s="154" t="s">
        <v>31</v>
      </c>
      <c r="D116" s="113" t="s">
        <v>2677</v>
      </c>
      <c r="E116" s="168">
        <v>43879</v>
      </c>
      <c r="F116" s="168">
        <v>44196</v>
      </c>
      <c r="G116" s="151">
        <f t="shared" si="4"/>
        <v>10.566666666666666</v>
      </c>
      <c r="H116" s="114" t="s">
        <v>2679</v>
      </c>
      <c r="I116" s="113" t="s">
        <v>516</v>
      </c>
      <c r="J116" s="113" t="s">
        <v>617</v>
      </c>
      <c r="K116" s="68">
        <v>1700473089</v>
      </c>
      <c r="L116" s="100">
        <f>+IF(AND(K116&gt;0,O116="Ejecución"),(K116/877802)*Tabla28[[#This Row],[% participación]],IF(AND(K116&gt;0,O116&lt;&gt;"Ejecución"),"-",""))</f>
        <v>1937.1943661554656</v>
      </c>
      <c r="M116" s="65" t="s">
        <v>1148</v>
      </c>
      <c r="N116" s="164">
        <f>+IF(M118="No",1,IF(M118="Si","Ingrese %",""))</f>
        <v>1</v>
      </c>
      <c r="O116" s="153" t="s">
        <v>1150</v>
      </c>
      <c r="P116" s="78"/>
    </row>
    <row r="117" spans="1:16" s="6" customFormat="1" ht="24.75" customHeight="1" outlineLevel="1" x14ac:dyDescent="0.25">
      <c r="A117" s="135">
        <v>4</v>
      </c>
      <c r="B117" s="152" t="s">
        <v>2664</v>
      </c>
      <c r="C117" s="154" t="s">
        <v>31</v>
      </c>
      <c r="D117" s="113" t="s">
        <v>2677</v>
      </c>
      <c r="E117" s="168">
        <v>43879</v>
      </c>
      <c r="F117" s="168">
        <v>44196</v>
      </c>
      <c r="G117" s="151">
        <f t="shared" ref="G117:G159" si="5">IF(AND(E117&lt;&gt;"",F117&lt;&gt;""),((F117-E117)/30),"")</f>
        <v>10.566666666666666</v>
      </c>
      <c r="H117" s="114" t="s">
        <v>2679</v>
      </c>
      <c r="I117" s="113" t="s">
        <v>516</v>
      </c>
      <c r="J117" s="113" t="s">
        <v>571</v>
      </c>
      <c r="K117" s="68">
        <v>1700473089</v>
      </c>
      <c r="L117" s="100">
        <f>+IF(AND(K117&gt;0,O117="Ejecución"),(K117/877802)*Tabla28[[#This Row],[% participación]],IF(AND(K117&gt;0,O117&lt;&gt;"Ejecución"),"-",""))</f>
        <v>1937.1943661554656</v>
      </c>
      <c r="M117" s="65" t="s">
        <v>1148</v>
      </c>
      <c r="N117" s="164">
        <f>+IF(M118="No",1,IF(M118="Si","Ingrese %",""))</f>
        <v>1</v>
      </c>
      <c r="O117" s="153" t="s">
        <v>1150</v>
      </c>
      <c r="P117" s="78"/>
    </row>
    <row r="118" spans="1:16" s="7" customFormat="1" ht="24.75" customHeight="1" outlineLevel="1" x14ac:dyDescent="0.25">
      <c r="A118" s="136">
        <v>5</v>
      </c>
      <c r="B118" s="152" t="s">
        <v>2664</v>
      </c>
      <c r="C118" s="154" t="s">
        <v>31</v>
      </c>
      <c r="D118" s="113" t="s">
        <v>2677</v>
      </c>
      <c r="E118" s="168">
        <v>43879</v>
      </c>
      <c r="F118" s="168">
        <v>44196</v>
      </c>
      <c r="G118" s="151">
        <f t="shared" si="5"/>
        <v>10.566666666666666</v>
      </c>
      <c r="H118" s="114" t="s">
        <v>2679</v>
      </c>
      <c r="I118" s="113" t="s">
        <v>516</v>
      </c>
      <c r="J118" s="113" t="s">
        <v>615</v>
      </c>
      <c r="K118" s="68">
        <v>1700473089</v>
      </c>
      <c r="L118" s="100">
        <f>+IF(AND(K118&gt;0,O118="Ejecución"),(K118/877802)*Tabla28[[#This Row],[% participación]],IF(AND(K118&gt;0,O118&lt;&gt;"Ejecución"),"-",""))</f>
        <v>1937.1943661554656</v>
      </c>
      <c r="M118" s="65" t="s">
        <v>1148</v>
      </c>
      <c r="N118" s="164">
        <f t="shared" ref="N118:N160" si="6">+IF(M118="No",1,IF(M118="Si","Ingrese %",""))</f>
        <v>1</v>
      </c>
      <c r="O118" s="153" t="s">
        <v>1150</v>
      </c>
      <c r="P118" s="79"/>
    </row>
    <row r="119" spans="1:16" s="7" customFormat="1" ht="24.75" customHeight="1" outlineLevel="1" x14ac:dyDescent="0.25">
      <c r="A119" s="136">
        <v>6</v>
      </c>
      <c r="B119" s="152" t="s">
        <v>2664</v>
      </c>
      <c r="C119" s="154" t="s">
        <v>31</v>
      </c>
      <c r="D119" s="113" t="s">
        <v>2677</v>
      </c>
      <c r="E119" s="168">
        <v>43879</v>
      </c>
      <c r="F119" s="168">
        <v>44196</v>
      </c>
      <c r="G119" s="151">
        <f t="shared" si="5"/>
        <v>10.566666666666666</v>
      </c>
      <c r="H119" s="114" t="s">
        <v>2679</v>
      </c>
      <c r="I119" s="113" t="s">
        <v>516</v>
      </c>
      <c r="J119" s="113" t="s">
        <v>585</v>
      </c>
      <c r="K119" s="68">
        <v>1700473089</v>
      </c>
      <c r="L119" s="100">
        <f>+IF(AND(K119&gt;0,O119="Ejecución"),(K119/877802)*Tabla28[[#This Row],[% participación]],IF(AND(K119&gt;0,O119&lt;&gt;"Ejecución"),"-",""))</f>
        <v>1937.1943661554656</v>
      </c>
      <c r="M119" s="65" t="s">
        <v>1148</v>
      </c>
      <c r="N119" s="164">
        <f t="shared" si="6"/>
        <v>1</v>
      </c>
      <c r="O119" s="153" t="s">
        <v>1150</v>
      </c>
      <c r="P119" s="79"/>
    </row>
    <row r="120" spans="1:16" s="7" customFormat="1" ht="24.75" customHeight="1" outlineLevel="1" x14ac:dyDescent="0.25">
      <c r="A120" s="136">
        <v>7</v>
      </c>
      <c r="B120" s="152" t="s">
        <v>2664</v>
      </c>
      <c r="C120" s="154" t="s">
        <v>31</v>
      </c>
      <c r="D120" s="113" t="s">
        <v>2677</v>
      </c>
      <c r="E120" s="168">
        <v>43879</v>
      </c>
      <c r="F120" s="168">
        <v>44196</v>
      </c>
      <c r="G120" s="151">
        <f t="shared" si="5"/>
        <v>10.566666666666666</v>
      </c>
      <c r="H120" s="114" t="s">
        <v>2679</v>
      </c>
      <c r="I120" s="113" t="s">
        <v>516</v>
      </c>
      <c r="J120" s="113" t="s">
        <v>544</v>
      </c>
      <c r="K120" s="68">
        <v>1700473089</v>
      </c>
      <c r="L120" s="100">
        <f>+IF(AND(K120&gt;0,O120="Ejecución"),(K120/877802)*Tabla28[[#This Row],[% participación]],IF(AND(K120&gt;0,O120&lt;&gt;"Ejecución"),"-",""))</f>
        <v>1937.1943661554656</v>
      </c>
      <c r="M120" s="65" t="s">
        <v>1148</v>
      </c>
      <c r="N120" s="164">
        <f t="shared" si="6"/>
        <v>1</v>
      </c>
      <c r="O120" s="153" t="s">
        <v>1150</v>
      </c>
      <c r="P120" s="79"/>
    </row>
    <row r="121" spans="1:16" s="7" customFormat="1" ht="24.75" customHeight="1" outlineLevel="1" x14ac:dyDescent="0.25">
      <c r="A121" s="136">
        <v>8</v>
      </c>
      <c r="B121" s="152" t="s">
        <v>2664</v>
      </c>
      <c r="C121" s="154" t="s">
        <v>31</v>
      </c>
      <c r="D121" s="113" t="s">
        <v>2678</v>
      </c>
      <c r="E121" s="168">
        <v>43885</v>
      </c>
      <c r="F121" s="168">
        <v>44196</v>
      </c>
      <c r="G121" s="151">
        <f t="shared" si="5"/>
        <v>10.366666666666667</v>
      </c>
      <c r="H121" s="114" t="s">
        <v>2680</v>
      </c>
      <c r="I121" s="113" t="s">
        <v>1130</v>
      </c>
      <c r="J121" s="113" t="s">
        <v>1132</v>
      </c>
      <c r="K121" s="68">
        <v>2240422310</v>
      </c>
      <c r="L121" s="100">
        <f>+IF(AND(K121&gt;0,O121="Ejecución"),(K121/877802)*Tabla28[[#This Row],[% participación]],IF(AND(K121&gt;0,O121&lt;&gt;"Ejecución"),"-",""))</f>
        <v>2552.3094160186465</v>
      </c>
      <c r="M121" s="65" t="s">
        <v>1148</v>
      </c>
      <c r="N121" s="164">
        <f t="shared" si="6"/>
        <v>1</v>
      </c>
      <c r="O121" s="153" t="s">
        <v>1150</v>
      </c>
      <c r="P121" s="79"/>
    </row>
    <row r="122" spans="1:16" s="7" customFormat="1" ht="24.75" customHeight="1" outlineLevel="1" x14ac:dyDescent="0.25">
      <c r="A122" s="136">
        <v>9</v>
      </c>
      <c r="B122" s="152" t="s">
        <v>2664</v>
      </c>
      <c r="C122" s="154" t="s">
        <v>31</v>
      </c>
      <c r="D122" s="113" t="s">
        <v>2678</v>
      </c>
      <c r="E122" s="168">
        <v>43885</v>
      </c>
      <c r="F122" s="168">
        <v>44196</v>
      </c>
      <c r="G122" s="151">
        <f t="shared" si="5"/>
        <v>10.366666666666667</v>
      </c>
      <c r="H122" s="114" t="s">
        <v>2680</v>
      </c>
      <c r="I122" s="113" t="s">
        <v>1130</v>
      </c>
      <c r="J122" s="113" t="s">
        <v>1133</v>
      </c>
      <c r="K122" s="68">
        <v>2240422310</v>
      </c>
      <c r="L122" s="100">
        <f>+IF(AND(K122&gt;0,O122="Ejecución"),(K122/877802)*Tabla28[[#This Row],[% participación]],IF(AND(K122&gt;0,O122&lt;&gt;"Ejecución"),"-",""))</f>
        <v>2552.3094160186465</v>
      </c>
      <c r="M122" s="65" t="s">
        <v>1148</v>
      </c>
      <c r="N122" s="164">
        <f t="shared" si="6"/>
        <v>1</v>
      </c>
      <c r="O122" s="153" t="s">
        <v>1150</v>
      </c>
      <c r="P122" s="79"/>
    </row>
    <row r="123" spans="1:16" s="7" customFormat="1" ht="24.75" customHeight="1" outlineLevel="1" x14ac:dyDescent="0.25">
      <c r="A123" s="136">
        <v>10</v>
      </c>
      <c r="B123" s="152" t="s">
        <v>2664</v>
      </c>
      <c r="C123" s="154" t="s">
        <v>31</v>
      </c>
      <c r="D123" s="63" t="s">
        <v>2681</v>
      </c>
      <c r="E123" s="137">
        <v>44166</v>
      </c>
      <c r="F123" s="137">
        <v>44773</v>
      </c>
      <c r="G123" s="151">
        <f t="shared" si="5"/>
        <v>20.233333333333334</v>
      </c>
      <c r="H123" s="64" t="s">
        <v>2676</v>
      </c>
      <c r="I123" s="63" t="s">
        <v>1130</v>
      </c>
      <c r="J123" s="113" t="s">
        <v>1132</v>
      </c>
      <c r="K123" s="68">
        <v>1174303900</v>
      </c>
      <c r="L123" s="100">
        <f>+IF(AND(K123&gt;0,O123="Ejecución"),(K123/877802)*Tabla28[[#This Row],[% participación]],IF(AND(K123&gt;0,O123&lt;&gt;"Ejecución"),"-",""))</f>
        <v>1337.7776537305679</v>
      </c>
      <c r="M123" s="65" t="s">
        <v>1148</v>
      </c>
      <c r="N123" s="164">
        <f t="shared" si="6"/>
        <v>1</v>
      </c>
      <c r="O123" s="153" t="s">
        <v>1150</v>
      </c>
      <c r="P123" s="79"/>
    </row>
    <row r="124" spans="1:16" s="7" customFormat="1" ht="24.75" customHeight="1" outlineLevel="1" x14ac:dyDescent="0.25">
      <c r="A124" s="136">
        <v>11</v>
      </c>
      <c r="B124" s="152" t="s">
        <v>2664</v>
      </c>
      <c r="C124" s="154" t="s">
        <v>31</v>
      </c>
      <c r="D124" s="63" t="s">
        <v>2681</v>
      </c>
      <c r="E124" s="137">
        <v>44166</v>
      </c>
      <c r="F124" s="137">
        <v>44773</v>
      </c>
      <c r="G124" s="151">
        <f t="shared" si="5"/>
        <v>20.233333333333334</v>
      </c>
      <c r="H124" s="64" t="s">
        <v>2676</v>
      </c>
      <c r="I124" s="63" t="s">
        <v>1130</v>
      </c>
      <c r="J124" s="113" t="s">
        <v>217</v>
      </c>
      <c r="K124" s="68">
        <v>1174303900</v>
      </c>
      <c r="L124" s="100">
        <f>+IF(AND(K124&gt;0,O124="Ejecución"),(K124/877802)*Tabla28[[#This Row],[% participación]],IF(AND(K124&gt;0,O124&lt;&gt;"Ejecución"),"-",""))</f>
        <v>1337.7776537305679</v>
      </c>
      <c r="M124" s="65" t="s">
        <v>1148</v>
      </c>
      <c r="N124" s="164">
        <f t="shared" si="6"/>
        <v>1</v>
      </c>
      <c r="O124" s="153" t="s">
        <v>1150</v>
      </c>
      <c r="P124" s="79"/>
    </row>
    <row r="125" spans="1:16" s="7" customFormat="1" ht="24.75" customHeight="1" outlineLevel="1" x14ac:dyDescent="0.25">
      <c r="A125" s="136">
        <v>12</v>
      </c>
      <c r="B125" s="152" t="s">
        <v>2664</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6">
        <v>13</v>
      </c>
      <c r="B126" s="152" t="s">
        <v>2664</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6">
        <v>14</v>
      </c>
      <c r="B127" s="152" t="s">
        <v>2664</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6">
        <v>15</v>
      </c>
      <c r="B128" s="152" t="s">
        <v>2664</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6">
        <v>16</v>
      </c>
      <c r="B129" s="152" t="s">
        <v>2664</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6">
        <v>17</v>
      </c>
      <c r="B130" s="152" t="s">
        <v>2664</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6">
        <v>18</v>
      </c>
      <c r="B131" s="152" t="s">
        <v>2664</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6">
        <v>19</v>
      </c>
      <c r="B132" s="152" t="s">
        <v>2664</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6">
        <v>20</v>
      </c>
      <c r="B133" s="152" t="s">
        <v>2664</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6">
        <v>21</v>
      </c>
      <c r="B134" s="152" t="s">
        <v>2664</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6">
        <v>22</v>
      </c>
      <c r="B135" s="152" t="s">
        <v>2664</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6">
        <v>23</v>
      </c>
      <c r="B136" s="152" t="s">
        <v>2664</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6">
        <v>24</v>
      </c>
      <c r="B137" s="152" t="s">
        <v>2664</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6">
        <v>25</v>
      </c>
      <c r="B138" s="152" t="s">
        <v>2664</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6">
        <v>26</v>
      </c>
      <c r="B139" s="152" t="s">
        <v>2664</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6">
        <v>27</v>
      </c>
      <c r="B140" s="152" t="s">
        <v>2664</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6">
        <v>28</v>
      </c>
      <c r="B141" s="152" t="s">
        <v>2664</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6">
        <v>29</v>
      </c>
      <c r="B142" s="152" t="s">
        <v>2664</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6">
        <v>30</v>
      </c>
      <c r="B143" s="152" t="s">
        <v>2664</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6">
        <v>31</v>
      </c>
      <c r="B144" s="152" t="s">
        <v>2664</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6">
        <v>32</v>
      </c>
      <c r="B145" s="152" t="s">
        <v>2664</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6">
        <v>33</v>
      </c>
      <c r="B146" s="152" t="s">
        <v>2664</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6">
        <v>34</v>
      </c>
      <c r="B147" s="152" t="s">
        <v>2664</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6">
        <v>35</v>
      </c>
      <c r="B148" s="152" t="s">
        <v>2664</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6">
        <v>36</v>
      </c>
      <c r="B149" s="152" t="s">
        <v>2664</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6">
        <v>37</v>
      </c>
      <c r="B150" s="152" t="s">
        <v>2664</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6">
        <v>38</v>
      </c>
      <c r="B151" s="152" t="s">
        <v>2664</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6">
        <v>39</v>
      </c>
      <c r="B152" s="152" t="s">
        <v>2664</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6">
        <v>40</v>
      </c>
      <c r="B153" s="152" t="s">
        <v>2664</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6">
        <v>41</v>
      </c>
      <c r="B154" s="152" t="s">
        <v>2664</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6">
        <v>42</v>
      </c>
      <c r="B155" s="152" t="s">
        <v>2664</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6">
        <v>43</v>
      </c>
      <c r="B156" s="152" t="s">
        <v>2664</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6">
        <v>44</v>
      </c>
      <c r="B157" s="152" t="s">
        <v>2664</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6">
        <v>45</v>
      </c>
      <c r="B158" s="152" t="s">
        <v>2664</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6">
        <v>46</v>
      </c>
      <c r="B159" s="152" t="s">
        <v>2664</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6">
        <v>47</v>
      </c>
      <c r="B160" s="152" t="s">
        <v>2664</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25" x14ac:dyDescent="0.25">
      <c r="A179" s="9"/>
      <c r="B179" s="185" t="s">
        <v>2668</v>
      </c>
      <c r="C179" s="185"/>
      <c r="D179" s="185"/>
      <c r="E179" s="162">
        <v>0.02</v>
      </c>
      <c r="F179" s="161">
        <v>0.03</v>
      </c>
      <c r="G179" s="156">
        <f>IF(F179&gt;0,SUM(E179+F179),"")</f>
        <v>0.05</v>
      </c>
      <c r="H179" s="5"/>
      <c r="I179" s="185" t="s">
        <v>2670</v>
      </c>
      <c r="J179" s="185"/>
      <c r="K179" s="185"/>
      <c r="L179" s="185"/>
      <c r="M179" s="163">
        <v>0.03</v>
      </c>
      <c r="O179" s="8"/>
      <c r="Q179" s="19"/>
      <c r="R179" s="150">
        <f>IF(M179&gt;0,SUM(L179+M179),"")</f>
        <v>0.03</v>
      </c>
      <c r="T179" s="19"/>
      <c r="U179" s="231" t="s">
        <v>1166</v>
      </c>
      <c r="V179" s="231"/>
      <c r="W179" s="231"/>
      <c r="X179" s="24">
        <v>0.02</v>
      </c>
      <c r="Y179" s="155"/>
      <c r="Z179" s="156" t="str">
        <f>IF(Y179&gt;0,SUM(E181+Y179),"")</f>
        <v/>
      </c>
      <c r="AA179" s="19"/>
      <c r="AB179" s="19"/>
    </row>
    <row r="180" spans="1:28" ht="23.25" hidden="1" x14ac:dyDescent="0.25">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25" hidden="1" x14ac:dyDescent="0.25">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569440098.5</v>
      </c>
      <c r="F185" s="92"/>
      <c r="G185" s="93"/>
      <c r="H185" s="88"/>
      <c r="I185" s="90" t="s">
        <v>2627</v>
      </c>
      <c r="J185" s="157">
        <f>+SUM(M179:M183)</f>
        <v>0.03</v>
      </c>
      <c r="K185" s="230" t="s">
        <v>2628</v>
      </c>
      <c r="L185" s="230"/>
      <c r="M185" s="94">
        <f>+J185*(SUM(K20:K35))</f>
        <v>341664059.09999996</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9" t="s">
        <v>2636</v>
      </c>
      <c r="C192" s="189"/>
      <c r="E192" s="5" t="s">
        <v>20</v>
      </c>
      <c r="H192" s="26" t="s">
        <v>24</v>
      </c>
      <c r="J192" s="5" t="s">
        <v>2637</v>
      </c>
      <c r="K192" s="5"/>
      <c r="M192" s="5"/>
      <c r="N192" s="5"/>
      <c r="O192" s="8"/>
      <c r="Q192" s="145"/>
      <c r="R192" s="146"/>
      <c r="S192" s="146"/>
      <c r="T192" s="145"/>
    </row>
    <row r="193" spans="1:18" x14ac:dyDescent="0.25">
      <c r="A193" s="9"/>
      <c r="C193" s="117">
        <v>41298</v>
      </c>
      <c r="D193" s="5"/>
      <c r="E193" s="118">
        <v>108</v>
      </c>
      <c r="F193" s="5"/>
      <c r="G193" s="5"/>
      <c r="H193" s="139" t="s">
        <v>2682</v>
      </c>
      <c r="J193" s="5"/>
      <c r="K193" s="119">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2683</v>
      </c>
      <c r="J211" s="27" t="s">
        <v>2622</v>
      </c>
      <c r="K211" s="170" t="s">
        <v>2683</v>
      </c>
      <c r="L211" s="21"/>
      <c r="M211" s="21"/>
      <c r="N211" s="21"/>
      <c r="O211" s="8"/>
    </row>
    <row r="212" spans="1:15" x14ac:dyDescent="0.25">
      <c r="A212" s="9"/>
      <c r="B212" s="27" t="s">
        <v>2619</v>
      </c>
      <c r="C212" s="139" t="s">
        <v>2682</v>
      </c>
      <c r="D212" s="21"/>
      <c r="G212" s="27" t="s">
        <v>2621</v>
      </c>
      <c r="H212" s="169" t="s">
        <v>2684</v>
      </c>
      <c r="J212" s="27" t="s">
        <v>2623</v>
      </c>
      <c r="K212" s="170"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2020-12-30T02:18:09Z</cp:lastPrinted>
  <dcterms:created xsi:type="dcterms:W3CDTF">2020-10-14T21:57:42Z</dcterms:created>
  <dcterms:modified xsi:type="dcterms:W3CDTF">2020-12-30T02:32:14Z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