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Teresa Muñoz\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<sst xmlns="http://schemas.openxmlformats.org/spreadsheetml/2006/main" count="3256" uniqueCount="2744">
  <si>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</si>
  <si>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</si>
  <si>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</si>
  <si>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</si>
  <si>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</si>
  <si>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</si>
  <si>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</si>
  <si>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</si>
  <si>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</si>
  <si>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</si>
  <si>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</si>
  <si>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</si>
  <si>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</si>
  <si>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</si>
  <si>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</si>
  <si>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</si>
  <si>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</si>
  <si>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</si>
  <si>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</si>
  <si>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</si>
  <si>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</si>
  <si>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</si>
  <si>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</si>
  <si>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</si>
  <si>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</si>
  <si>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</si>
  <si>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</si>
  <si>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</si>
  <si>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</si>
  <si>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</si>
  <si>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</si>
  <si>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</si>
  <si>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</si>
  <si>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</si>
  <si>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</si>
  <si>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</si>
  <si>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</si>
  <si>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</si>
  <si>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</si>
  <si>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</si>
  <si>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</si>
  <si>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</si>
  <si>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</si>
  <si>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</si>
  <si>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</si>
  <si>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</si>
  <si>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</si>
  <si>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</si>
  <si>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</si>
  <si>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</si>
  <si>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</si>
  <si>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</si>
  <si>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</si>
  <si>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</si>
  <si>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</si>
  <si>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</si>
  <si>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</si>
  <si>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</si>
  <si>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</si>
  <si>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</si>
  <si>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</si>
  <si>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</si>
  <si>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</si>
  <si>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</si>
  <si>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</si>
  <si>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</si>
  <si>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</si>
  <si>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</si>
  <si>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</si>
  <si>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</si>
  <si>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</si>
  <si>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</si>
  <si>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</si>
  <si>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</si>
  <si>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</si>
  <si>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</si>
  <si>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</si>
  <si>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</si>
  <si>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</si>
  <si>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</si>
  <si>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</si>
  <si>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</si>
  <si>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</si>
  <si>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</si>
  <si>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</si>
  <si>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</si>
  <si>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</si>
  <si>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</si>
  <si>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</si>
  <si>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</si>
  <si>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</si>
  <si>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</si>
  <si>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</si>
  <si>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</si>
  <si>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</si>
  <si>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</si>
  <si>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</si>
  <si>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</si>
  <si>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</si>
  <si>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</si>
  <si>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</si>
  <si>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</si>
  <si>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</si>
  <si>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</si>
  <si>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</si>
  <si>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</si>
  <si>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</si>
  <si>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</si>
  <si>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</si>
  <si>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</si>
  <si>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</si>
  <si>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</si>
  <si>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</si>
  <si>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</si>
  <si>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</si>
  <si>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</si>
  <si>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</si>
  <si>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</si>
  <si>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</si>
  <si>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</si>
  <si>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</si>
  <si>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</si>
  <si>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</si>
  <si>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</si>
  <si>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</si>
  <si>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</si>
  <si>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</si>
  <si>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</si>
  <si>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</si>
  <si>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</si>
  <si>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</si>
  <si>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</si>
  <si>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</si>
  <si>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</si>
  <si>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</si>
  <si>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</si>
  <si>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</si>
  <si>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</si>
  <si>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</si>
  <si>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</si>
  <si>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</si>
  <si>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</si>
  <si>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</si>
  <si>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</si>
  <si>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</si>
  <si>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</si>
  <si>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</si>
  <si>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</si>
  <si>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</si>
  <si>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</si>
  <si>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</si>
  <si>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</si>
  <si>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</si>
  <si>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</si>
  <si>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</si>
  <si>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</si>
  <si>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</si>
  <si>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</si>
  <si>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</si>
  <si>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</si>
  <si>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</si>
  <si>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</si>
  <si>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</si>
  <si>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</si>
  <si>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</si>
  <si>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</si>
  <si>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</si>
  <si>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</si>
  <si>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</si>
  <si>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</si>
  <si>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</si>
  <si>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</si>
  <si>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</si>
  <si>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</si>
  <si>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</si>
  <si>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</si>
  <si>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</si>
  <si>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</si>
  <si>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</si>
  <si>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</si>
  <si>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</si>
  <si>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</si>
  <si>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</si>
  <si>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</si>
  <si>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</si>
  <si>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</si>
  <si>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</si>
  <si>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</si>
  <si>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</si>
  <si>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</si>
  <si>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</si>
  <si>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</si>
  <si>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</si>
  <si>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</si>
  <si>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</si>
  <si>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</si>
  <si>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</si>
  <si>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</si>
  <si>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</si>
  <si>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</si>
  <si>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</si>
  <si>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</si>
  <si>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</si>
  <si>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</si>
  <si>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</si>
  <si>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</si>
  <si>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</si>
  <si>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</si>
  <si>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</si>
  <si>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</si>
  <si>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</si>
  <si>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</si>
  <si>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</si>
  <si>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</si>
  <si>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</si>
  <si>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</si>
  <si>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</si>
  <si>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</si>
  <si>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</si>
  <si>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</si>
  <si>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</si>
  <si>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</si>
  <si>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</si>
  <si>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</si>
  <si>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</si>
  <si>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</si>
  <si>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</si>
  <si>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</si>
  <si>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</si>
  <si>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</si>
  <si>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</si>
  <si>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</si>
  <si>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</si>
  <si>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</si>
  <si>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</si>
  <si>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</si>
  <si>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</si>
  <si>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</si>
  <si>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</si>
  <si>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</si>
  <si>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</si>
  <si>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</si>
  <si>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</si>
  <si>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</si>
  <si>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</si>
  <si>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</si>
  <si>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</si>
  <si>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</si>
  <si>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</si>
  <si>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</si>
  <si>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</si>
  <si>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</si>
  <si>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</si>
  <si>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</si>
  <si>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</si>
  <si>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</si>
  <si>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</si>
  <si>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</si>
  <si>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</si>
  <si>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</si>
  <si>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</si>
  <si>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</si>
  <si>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</si>
  <si>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</si>
  <si>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</si>
  <si>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</si>
  <si>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</si>
  <si>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</si>
  <si>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</si>
  <si>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</si>
  <si>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</si>
  <si>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</si>
  <si>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</si>
  <si>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</si>
  <si>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</si>
  <si>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</si>
  <si>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</si>
  <si>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</si>
  <si>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</si>
  <si>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</si>
  <si>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</si>
  <si>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</si>
  <si>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</si>
  <si>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</si>
  <si>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</si>
  <si>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</si>
  <si>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</si>
  <si>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</si>
  <si>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</si>
  <si>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</si>
  <si>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</si>
  <si>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</si>
  <si>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</si>
  <si>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</si>
  <si>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</si>
  <si>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</si>
  <si>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</si>
  <si>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</si>
  <si>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</si>
  <si>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</si>
  <si>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</si>
  <si>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</si>
  <si>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</si>
  <si>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</si>
  <si>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</si>
  <si>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</si>
  <si>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</si>
  <si>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</si>
  <si>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</si>
  <si>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</si>
  <si>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</si>
  <si>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</si>
  <si>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</si>
  <si>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</si>
  <si>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</si>
  <si>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</si>
  <si>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</si>
  <si>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</si>
  <si>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</si>
  <si>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</si>
  <si>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</si>
  <si>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</si>
  <si>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</si>
  <si>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</si>
  <si>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</si>
  <si>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</si>
  <si>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</si>
  <si>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</si>
  <si>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</si>
  <si>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</si>
  <si>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</si>
  <si>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</si>
  <si>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</si>
  <si>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</si>
  <si>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</si>
  <si>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</si>
  <si>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</si>
  <si>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</si>
  <si>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</si>
  <si>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</si>
  <si>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</si>
  <si>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</si>
  <si>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</si>
  <si>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</si>
  <si>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</si>
  <si>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</si>
  <si>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</si>
  <si>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</si>
  <si>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</si>
  <si>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</si>
  <si>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</si>
  <si>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</si>
  <si>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</si>
  <si>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</si>
  <si>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</si>
  <si>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</si>
  <si>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</si>
  <si>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</si>
  <si>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</si>
  <si>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</si>
  <si>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</si>
  <si>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</si>
  <si>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</si>
  <si>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</si>
  <si>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</si>
  <si>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</si>
  <si>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</si>
  <si>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</si>
  <si>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</si>
  <si>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</si>
  <si>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</si>
  <si>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</si>
  <si>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</si>
  <si>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</si>
  <si>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</si>
  <si>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</si>
  <si>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</si>
  <si>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</si>
  <si>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</si>
  <si>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</si>
  <si>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</si>
  <si>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</si>
  <si>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</si>
  <si>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</si>
  <si>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</si>
  <si>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</si>
  <si>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</si>
  <si>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</si>
  <si>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</si>
  <si>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</si>
  <si>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</si>
  <si>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</si>
  <si>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</si>
  <si>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</si>
  <si>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</si>
  <si>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</si>
  <si>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</si>
  <si>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</si>
  <si>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</si>
  <si>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</si>
  <si>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</si>
  <si>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</si>
  <si>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</si>
  <si>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</si>
  <si>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</si>
  <si>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</si>
  <si>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</si>
  <si>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</si>
  <si>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</si>
  <si>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</si>
  <si>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</si>
  <si>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</si>
  <si>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</si>
  <si>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</si>
  <si>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</si>
  <si>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</si>
  <si>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</si>
  <si>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</si>
  <si>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</si>
  <si>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</si>
  <si>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</si>
  <si>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</si>
  <si>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</si>
  <si>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</si>
  <si>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</si>
  <si>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</si>
  <si>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</si>
  <si>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</si>
  <si>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</si>
  <si>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</si>
  <si>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</si>
  <si>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</si>
  <si>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</si>
  <si>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</si>
  <si>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</si>
  <si>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</si>
  <si>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</si>
  <si>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</si>
  <si>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</si>
  <si>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</si>
  <si>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</si>
  <si>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</si>
  <si>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</si>
  <si>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</si>
  <si>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</si>
  <si>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</si>
  <si>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</si>
  <si>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</si>
  <si>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</si>
  <si>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</si>
  <si>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</si>
  <si>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</si>
  <si>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</si>
  <si>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</si>
  <si>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</si>
  <si>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</si>
  <si>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</si>
  <si>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</si>
  <si>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</si>
  <si>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</si>
  <si>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</si>
  <si>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</si>
  <si>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</si>
  <si>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</si>
  <si>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</si>
  <si>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</si>
  <si>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</si>
  <si>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</si>
  <si>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</si>
  <si>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</si>
  <si>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</si>
  <si>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</si>
  <si>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</si>
  <si>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</si>
  <si>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</si>
  <si>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</si>
  <si>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</si>
  <si>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</si>
  <si>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</si>
  <si>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</si>
  <si>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</si>
  <si>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</si>
  <si>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</si>
  <si>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</si>
  <si>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</si>
  <si>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</si>
  <si>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</si>
  <si>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</si>
  <si>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</si>
  <si>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</si>
  <si>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</si>
  <si>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</si>
  <si>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</si>
  <si>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</si>
  <si>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</si>
  <si>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</si>
  <si>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</si>
  <si>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</si>
  <si>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</si>
  <si>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</si>
  <si>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</si>
  <si>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</si>
  <si>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</si>
  <si>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</si>
  <si>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</si>
  <si>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</si>
  <si>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</si>
  <si>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</si>
  <si>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</si>
  <si>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</si>
  <si>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</si>
  <si>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</si>
  <si>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</si>
  <si>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</si>
  <si>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</si>
  <si>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</si>
  <si>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</si>
  <si>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</si>
  <si>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</si>
  <si>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</si>
  <si>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</si>
  <si>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</si>
  <si>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</si>
  <si>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</si>
  <si>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</si>
  <si>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</si>
  <si>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</si>
  <si>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</si>
  <si>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</si>
  <si>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</si>
  <si>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</si>
  <si>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</si>
  <si>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</si>
  <si>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</si>
  <si>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</si>
  <si>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</si>
  <si>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</si>
  <si>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</si>
  <si>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</si>
  <si>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</si>
  <si>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</si>
  <si>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</si>
  <si>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</si>
  <si>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</si>
  <si>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</si>
  <si>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</si>
  <si>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</si>
  <si>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</si>
  <si>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</si>
  <si>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</si>
  <si>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</si>
  <si>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</si>
  <si>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</si>
  <si>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</si>
  <si>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</si>
  <si>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</si>
  <si>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</si>
  <si>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</si>
  <si>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</si>
  <si>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</si>
  <si>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</si>
  <si>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</si>
  <si>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</si>
  <si>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</si>
  <si>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</si>
  <si>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</si>
  <si>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</si>
  <si>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</si>
  <si>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</si>
  <si>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</si>
  <si>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</si>
  <si>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</si>
  <si>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</si>
  <si>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</si>
  <si>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</si>
  <si>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</si>
  <si>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</si>
  <si>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</si>
  <si>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</si>
  <si>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</si>
  <si>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</si>
  <si>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</si>
  <si>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</si>
  <si>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</si>
  <si>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</si>
  <si>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</si>
  <si>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</si>
  <si>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</si>
  <si>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</si>
  <si>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</si>
  <si>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</si>
  <si>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</si>
  <si>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</si>
  <si>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</si>
  <si>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</si>
  <si>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</si>
  <si>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</si>
  <si>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</si>
  <si>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</si>
  <si>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</si>
  <si>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</si>
  <si>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</si>
  <si>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</si>
  <si>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</si>
  <si>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</si>
  <si>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</si>
  <si>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</si>
  <si>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</si>
  <si>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</si>
  <si>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</si>
  <si>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</si>
  <si>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</si>
  <si>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</si>
  <si>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</si>
  <si>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</si>
  <si>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</si>
  <si>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</si>
  <si>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</si>
  <si>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</si>
  <si>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</si>
  <si>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</si>
  <si>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</si>
  <si>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</si>
  <si>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</si>
  <si>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</si>
  <si>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</si>
  <si>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</si>
  <si>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</si>
  <si>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</si>
  <si>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</si>
  <si>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</si>
  <si>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</si>
  <si>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</si>
  <si>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</si>
  <si>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</si>
  <si>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</si>
  <si>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</si>
  <si>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</si>
  <si>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</si>
  <si>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</si>
  <si>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</si>
  <si>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</si>
  <si>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</si>
  <si>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</si>
  <si>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</si>
  <si>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</si>
  <si>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</si>
  <si>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</si>
  <si>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</si>
  <si>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</si>
  <si>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</si>
  <si>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</si>
  <si>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</si>
  <si>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</si>
  <si>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</si>
  <si>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</si>
  <si>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</si>
  <si>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</si>
  <si>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</si>
  <si>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</si>
  <si>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</si>
  <si>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</si>
  <si>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</si>
  <si>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</si>
  <si>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</si>
  <si>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</si>
  <si>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</si>
  <si>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</si>
  <si>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</si>
  <si>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</si>
  <si>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</si>
  <si>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</si>
  <si>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</si>
  <si>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</si>
  <si>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</si>
  <si>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</si>
  <si>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</si>
  <si>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</si>
  <si>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</si>
  <si>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</si>
  <si>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</si>
  <si>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</si>
  <si>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</si>
  <si>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</si>
  <si>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</si>
  <si>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</si>
  <si>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</si>
  <si>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</si>
  <si>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</si>
  <si>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</si>
  <si>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</si>
  <si>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</si>
  <si>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</si>
  <si>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</si>
  <si>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</si>
  <si>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</si>
  <si>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</si>
  <si>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</si>
  <si>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</si>
  <si>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</si>
  <si>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</si>
  <si>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</si>
  <si>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</si>
  <si>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</si>
  <si>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</si>
  <si>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</si>
  <si>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</si>
  <si>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</si>
  <si>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</si>
  <si>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</si>
  <si>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</si>
  <si>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</si>
  <si>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</si>
  <si>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</si>
  <si>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</si>
  <si>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</si>
  <si>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</si>
  <si>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</si>
  <si>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</si>
  <si>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</si>
  <si>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</si>
  <si>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</si>
  <si>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</si>
  <si>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</si>
  <si>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</si>
  <si>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</si>
  <si>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</si>
  <si>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</si>
  <si>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</si>
  <si>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</si>
  <si>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</si>
  <si>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</si>
  <si>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</si>
  <si>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</si>
  <si>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</si>
  <si>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</si>
  <si>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</si>
  <si>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</si>
  <si>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</si>
  <si>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</si>
  <si>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</si>
  <si>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</si>
  <si>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</si>
  <si>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</si>
  <si>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</si>
  <si>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</si>
  <si>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</si>
  <si>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</si>
  <si>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</si>
  <si>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</si>
  <si>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</si>
  <si>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</si>
  <si>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</si>
  <si>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</si>
  <si>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</si>
  <si>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</si>
  <si>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</si>
  <si>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</si>
  <si>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</si>
  <si>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</si>
  <si>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</si>
  <si>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</si>
  <si>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</si>
  <si>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</si>
  <si>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</si>
  <si>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</si>
  <si>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</si>
  <si>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</si>
  <si>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</si>
  <si>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</si>
  <si>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</si>
  <si>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</si>
  <si>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</si>
  <si>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</si>
  <si>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</si>
  <si>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</si>
  <si>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</si>
  <si>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</si>
  <si>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</si>
  <si>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</si>
  <si>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</si>
  <si>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</si>
  <si>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</si>
  <si>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</si>
  <si>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</si>
  <si>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</si>
  <si>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</si>
  <si>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</si>
  <si>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</si>
  <si>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</si>
  <si>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</si>
  <si>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</si>
  <si>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</si>
  <si>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</si>
  <si>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</si>
  <si>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</si>
  <si>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</si>
  <si>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</si>
  <si>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</si>
  <si>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</si>
  <si>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</si>
  <si>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</si>
  <si>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</si>
  <si>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</si>
  <si>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</si>
  <si>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</si>
  <si>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</si>
  <si>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</si>
  <si>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</si>
  <si>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</si>
  <si>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</si>
  <si>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</si>
  <si>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</si>
  <si>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</si>
  <si>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</si>
  <si>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</si>
  <si>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</si>
  <si>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</si>
  <si>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</si>
  <si>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</si>
  <si>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</si>
  <si>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</si>
  <si>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</si>
  <si>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</si>
  <si>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</si>
  <si>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</si>
  <si>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</si>
  <si>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</si>
  <si>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</si>
  <si>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</si>
  <si>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</si>
  <si>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</si>
  <si>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</si>
  <si>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</si>
  <si>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</si>
  <si>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</si>
  <si>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</si>
  <si>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</si>
  <si>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</si>
  <si>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</si>
  <si>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</si>
  <si>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</si>
  <si>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</si>
  <si>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</si>
  <si>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</si>
  <si>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</si>
  <si>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</si>
  <si>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</si>
  <si>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</si>
  <si>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</si>
  <si>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</si>
  <si>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</si>
  <si>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</si>
  <si>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</si>
  <si>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</si>
  <si>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</si>
  <si>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</si>
  <si>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</si>
  <si>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</si>
  <si>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</si>
  <si>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</si>
  <si>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</si>
  <si>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</si>
  <si>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</si>
  <si>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</si>
  <si>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</si>
  <si>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</si>
  <si>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</si>
  <si>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</si>
  <si>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</si>
  <si>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</si>
  <si>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</si>
  <si>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</si>
  <si>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</si>
  <si>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</si>
  <si>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</si>
  <si>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</si>
  <si>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</si>
  <si>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</si>
  <si>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</si>
  <si>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</si>
  <si>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</si>
  <si>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</si>
  <si>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</si>
  <si>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</si>
  <si>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</si>
  <si>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</si>
  <si>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</si>
  <si>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</si>
  <si>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</si>
  <si>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</si>
  <si>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</si>
  <si>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</si>
  <si>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</si>
  <si>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</si>
  <si>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</si>
  <si>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</si>
  <si>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</si>
  <si>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</si>
  <si>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</si>
  <si>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</si>
  <si>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</si>
  <si>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</si>
  <si>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</si>
  <si>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</si>
  <si>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</si>
  <si>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</si>
  <si>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</si>
  <si>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</si>
  <si>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</si>
  <si>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</si>
  <si>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</si>
  <si>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</si>
  <si>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</si>
  <si>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</si>
  <si>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</si>
  <si>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</si>
  <si>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</si>
  <si>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</si>
  <si>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</si>
  <si>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</si>
  <si>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</si>
  <si>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</si>
  <si>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</si>
  <si>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</si>
  <si>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</si>
  <si>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</si>
  <si>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</si>
  <si>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</si>
  <si>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</si>
  <si>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</si>
  <si>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</si>
  <si>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</si>
  <si>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</si>
  <si>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</si>
  <si>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</si>
  <si>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</si>
  <si>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</si>
  <si>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</si>
  <si>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</si>
  <si>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</si>
  <si>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</si>
  <si>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</si>
  <si>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</si>
  <si>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</si>
  <si>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</si>
  <si>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</si>
  <si>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</si>
  <si>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</si>
  <si>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</si>
  <si>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</si>
  <si>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</si>
  <si>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</si>
  <si>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</si>
  <si>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</si>
  <si>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</si>
  <si>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</si>
  <si>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</si>
  <si>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</si>
  <si>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</si>
  <si>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</si>
  <si>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</si>
  <si>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</si>
  <si>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</si>
  <si>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</si>
  <si>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</si>
  <si>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</si>
  <si>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</si>
  <si>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</si>
  <si>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</si>
  <si>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</si>
  <si>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</si>
  <si>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</si>
  <si>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</si>
  <si>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</si>
  <si>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</si>
  <si>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</si>
  <si>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</si>
  <si>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</si>
  <si>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</si>
  <si>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</si>
  <si>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</si>
  <si>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</si>
  <si>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</si>
  <si>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</si>
  <si>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</si>
  <si>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</si>
  <si>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</si>
  <si>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</si>
  <si>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</si>
  <si>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</si>
  <si>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</si>
  <si>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</si>
  <si>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</si>
  <si>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</si>
  <si>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</si>
  <si>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</si>
  <si>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</si>
  <si>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</si>
  <si>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</si>
  <si>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</si>
  <si>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</si>
  <si>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</si>
  <si>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</si>
  <si>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</si>
  <si>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</si>
  <si>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</si>
  <si>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</si>
  <si>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</si>
  <si>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</si>
  <si>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</si>
  <si>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</si>
  <si>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</si>
  <si>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</si>
  <si>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</si>
  <si>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</si>
  <si>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</si>
  <si>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</si>
  <si>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</si>
  <si>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</si>
  <si>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</si>
  <si>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</si>
  <si>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</si>
  <si>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</si>
  <si>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</si>
  <si>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</si>
  <si>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</si>
  <si>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</si>
  <si>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</si>
  <si>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</si>
  <si>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</si>
  <si>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</si>
  <si>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</si>
  <si>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</si>
  <si>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</si>
  <si>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</si>
  <si>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</si>
  <si>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</si>
  <si>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</si>
  <si>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</si>
  <si>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</si>
  <si>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</si>
  <si>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</si>
  <si>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</si>
  <si>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</si>
  <si>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</si>
  <si>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</si>
  <si>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</si>
  <si>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</si>
  <si>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</si>
  <si>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</si>
  <si>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</si>
  <si>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</si>
  <si>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</si>
  <si>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</si>
  <si>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</si>
  <si>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</si>
  <si>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</si>
  <si>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</si>
  <si>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</si>
  <si>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</si>
  <si>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</si>
  <si>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</si>
  <si>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</si>
  <si>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</si>
  <si>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</si>
  <si>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</si>
  <si>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</si>
  <si>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</si>
  <si>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</si>
  <si>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</si>
  <si>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</si>
  <si>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</si>
  <si>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</si>
  <si>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</si>
  <si>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</si>
  <si>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</si>
  <si>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</si>
  <si>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</si>
  <si>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</si>
  <si>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</si>
  <si>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</si>
  <si>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</si>
  <si>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</si>
  <si>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</si>
  <si>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</si>
  <si>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</si>
  <si>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</si>
  <si>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</si>
  <si>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</si>
  <si>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</si>
  <si>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</si>
  <si>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</si>
  <si>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</si>
  <si>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</si>
  <si>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</si>
  <si>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</si>
  <si>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</si>
  <si>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</si>
  <si>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</si>
  <si>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</si>
  <si>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</si>
  <si>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</si>
  <si>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</si>
  <si>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</si>
  <si>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</si>
  <si>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</si>
  <si>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</si>
  <si>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</si>
  <si>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</si>
  <si>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</si>
  <si>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</si>
  <si>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</si>
  <si>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</si>
  <si>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</si>
  <si>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</si>
  <si>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</si>
  <si>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</si>
  <si>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</si>
  <si>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</si>
  <si>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</si>
  <si>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</si>
  <si>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</si>
  <si>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</si>
  <si>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</si>
  <si>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</si>
  <si>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</si>
  <si>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</si>
  <si>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</si>
  <si>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</si>
  <si>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</si>
  <si>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</si>
  <si>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</si>
  <si>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</si>
  <si>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</si>
  <si>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</si>
  <si>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</si>
  <si>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</si>
  <si>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</si>
  <si>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</si>
  <si>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</si>
  <si>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</si>
  <si>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</si>
  <si>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</si>
  <si>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</si>
  <si>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</si>
  <si>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</si>
  <si>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</si>
  <si>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</si>
  <si>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</si>
  <si>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</si>
  <si>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</si>
  <si>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</si>
  <si>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</si>
  <si>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</si>
  <si>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</si>
  <si>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</si>
  <si>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</si>
  <si>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</si>
  <si>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</si>
  <si>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</si>
  <si>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</si>
  <si>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</si>
  <si>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</si>
  <si>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</si>
  <si>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</si>
  <si>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</si>
  <si>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</si>
  <si>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</si>
  <si>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</si>
  <si>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</si>
  <si>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</si>
  <si>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</si>
  <si>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</si>
  <si>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</si>
  <si>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</si>
  <si>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</si>
  <si>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</si>
  <si>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</si>
  <si>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</si>
  <si>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</si>
  <si>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</si>
  <si>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</si>
  <si>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</si>
  <si>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</si>
  <si>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</si>
  <si>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</si>
  <si>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</si>
  <si>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</si>
  <si>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</si>
  <si>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</si>
  <si>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</si>
  <si>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</si>
  <si>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</si>
  <si>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</si>
  <si>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</si>
  <si>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</si>
  <si>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</si>
  <si>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</si>
  <si>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</si>
  <si>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</si>
  <si>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</si>
  <si>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</si>
  <si>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</si>
  <si>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</si>
  <si>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</si>
  <si>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</si>
  <si>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</si>
  <si>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</si>
  <si>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</si>
  <si>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</si>
  <si>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</si>
  <si>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</si>
  <si>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</si>
  <si>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</si>
  <si>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</si>
  <si>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</si>
  <si>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</si>
  <si>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</si>
  <si>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</si>
  <si>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</si>
  <si>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</si>
  <si>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</si>
  <si>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</si>
  <si>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</si>
  <si>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</si>
  <si>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</si>
  <si>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</si>
  <si>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</si>
  <si>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</si>
  <si>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</si>
  <si>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</si>
  <si>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</si>
  <si>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</si>
  <si>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</si>
  <si>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</si>
  <si>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</si>
  <si>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</si>
  <si>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</si>
  <si>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</si>
  <si>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</si>
  <si>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</si>
  <si>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</si>
  <si>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</si>
  <si>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</si>
  <si>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</si>
  <si>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</si>
  <si>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</si>
  <si>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</si>
  <si>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</si>
  <si>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</si>
  <si>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</si>
  <si>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</si>
  <si>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</si>
  <si>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</si>
  <si>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</si>
  <si>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</si>
  <si>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</si>
  <si>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</si>
  <si>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</si>
  <si>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</si>
  <si>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</si>
  <si>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</si>
  <si>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</si>
  <si>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</si>
  <si>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</si>
  <si>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</si>
  <si>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</si>
  <si>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</si>
  <si>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</si>
  <si>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</si>
  <si>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</si>
  <si>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</si>
  <si>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</si>
  <si>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</si>
  <si>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</si>
  <si>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</si>
  <si>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</si>
  <si>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</si>
  <si>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</si>
  <si>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</si>
  <si>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</si>
  <si>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</si>
  <si>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</si>
  <si>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</si>
  <si>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</si>
  <si>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</si>
  <si>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</si>
  <si>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</si>
  <si>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</si>
  <si>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</si>
  <si>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</si>
  <si>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</si>
  <si>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</si>
  <si>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</si>
  <si>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</si>
  <si>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</si>
  <si>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</si>
  <si>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</si>
  <si>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</si>
  <si>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</si>
  <si>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</si>
  <si>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</si>
  <si>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</si>
  <si>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</si>
  <si>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</si>
  <si>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</si>
  <si>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</si>
  <si>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</si>
  <si>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</si>
  <si>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</si>
  <si>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</si>
  <si>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</si>
  <si>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</si>
  <si>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</si>
  <si>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</si>
  <si>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</si>
  <si>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</si>
  <si>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</si>
  <si>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</si>
  <si>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</si>
  <si>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</si>
  <si>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</si>
  <si>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</si>
  <si>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</si>
  <si>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</si>
  <si>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</si>
  <si>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</si>
  <si>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</si>
  <si>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</si>
  <si>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</si>
  <si>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</si>
  <si>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</si>
  <si>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</si>
  <si>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</si>
  <si>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</si>
  <si>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</si>
  <si>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</si>
  <si>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</si>
  <si>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</si>
  <si>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</si>
  <si>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</si>
  <si>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</si>
  <si>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</si>
  <si>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</si>
  <si>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</si>
  <si>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</si>
  <si>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</si>
  <si>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</si>
  <si>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</si>
  <si>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</si>
  <si>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</si>
  <si>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</si>
  <si>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</si>
  <si>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</si>
  <si>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</si>
  <si>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</si>
  <si>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</si>
  <si>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</si>
  <si>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</si>
  <si>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</si>
  <si>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</si>
  <si>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</si>
  <si>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</si>
  <si>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</si>
  <si>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</si>
  <si>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</si>
  <si>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</si>
  <si>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</si>
  <si>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</si>
  <si>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</si>
  <si>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</si>
  <si>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</si>
  <si>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</si>
  <si>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</si>
  <si>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</si>
  <si>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</si>
  <si>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</si>
  <si>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</si>
  <si>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</si>
  <si>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</si>
  <si>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</si>
  <si>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</si>
  <si>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</si>
  <si>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</si>
  <si>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</si>
  <si>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</si>
  <si>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</si>
  <si>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</si>
  <si>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</si>
  <si>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</si>
  <si>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</si>
  <si>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</si>
  <si>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</si>
  <si>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</si>
  <si>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</si>
  <si>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</si>
  <si>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</si>
  <si>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</si>
  <si>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</si>
  <si>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</si>
  <si>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</si>
  <si>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</si>
  <si>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</si>
  <si>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</si>
  <si>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</si>
  <si>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</si>
  <si>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</si>
  <si>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</si>
  <si>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</si>
  <si>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</si>
  <si>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</si>
  <si>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</si>
  <si>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</si>
  <si>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</si>
  <si>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</si>
  <si>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</si>
  <si>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</si>
  <si>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</si>
  <si>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</si>
  <si>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</si>
  <si>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</si>
  <si>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</si>
  <si>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</si>
  <si>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</si>
  <si>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</si>
  <si>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</si>
  <si>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</si>
  <si>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</si>
  <si>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</si>
  <si>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</si>
  <si>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</si>
  <si>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</si>
  <si>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</si>
  <si>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</si>
  <si>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</si>
  <si>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</si>
  <si>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</si>
  <si>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</si>
  <si>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</si>
  <si>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</si>
  <si>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</si>
  <si>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</si>
  <si>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</si>
  <si>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</si>
  <si>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</si>
  <si>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</si>
  <si>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</si>
  <si>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</si>
  <si>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</si>
  <si>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</si>
  <si>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</si>
  <si>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</si>
  <si>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</si>
  <si>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</si>
  <si>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</si>
  <si>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</si>
  <si>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</si>
  <si>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</si>
  <si>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</si>
  <si>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</si>
  <si>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</si>
  <si>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</si>
  <si>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</si>
  <si>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</si>
  <si>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</si>
  <si>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</si>
  <si>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</si>
  <si>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</si>
  <si>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</si>
  <si>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</si>
  <si>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</si>
  <si>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</si>
  <si>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</si>
  <si>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</si>
  <si>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</si>
  <si>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</si>
  <si>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</si>
  <si>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</si>
  <si>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</si>
  <si>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</si>
  <si>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</si>
  <si>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</si>
  <si>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</si>
  <si>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</si>
  <si>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</si>
  <si>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</si>
  <si>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</si>
  <si>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</si>
  <si>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</si>
  <si>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</si>
  <si>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</si>
  <si>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</si>
  <si>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</si>
  <si>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</si>
  <si>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</si>
  <si>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</si>
  <si>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</si>
  <si>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</si>
  <si>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</si>
  <si>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</si>
  <si>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</si>
  <si>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</si>
  <si>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</si>
  <si>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</si>
  <si>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</si>
  <si>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</si>
  <si>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</si>
  <si>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</si>
  <si>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</si>
  <si>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</si>
  <si>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</si>
  <si>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</si>
  <si>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</si>
  <si>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</si>
  <si>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</si>
  <si>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</si>
  <si>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</si>
  <si>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</si>
  <si>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</si>
  <si>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</si>
  <si>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</si>
  <si>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</si>
  <si>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</si>
  <si>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</si>
  <si>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</si>
  <si>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</si>
  <si>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</si>
  <si>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</si>
  <si>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</si>
  <si>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</si>
  <si>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</si>
  <si>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</si>
  <si>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</si>
  <si>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</si>
  <si>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</si>
  <si>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</si>
  <si>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</si>
  <si>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</si>
  <si>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</si>
  <si>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</si>
  <si>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</si>
  <si>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</si>
  <si>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</si>
  <si>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</si>
  <si>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</si>
  <si>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</si>
  <si>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</si>
  <si>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</si>
  <si>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</si>
  <si>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</si>
  <si>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</si>
  <si>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</si>
  <si>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</si>
  <si>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</si>
  <si>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</si>
  <si>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</si>
  <si>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</si>
  <si>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</si>
  <si>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</si>
  <si>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</si>
  <si>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</si>
  <si>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</si>
  <si>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</si>
  <si>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</si>
  <si>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</si>
  <si>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</si>
  <si>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</si>
  <si>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</si>
  <si>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</si>
  <si>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</si>
  <si>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</si>
  <si>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</si>
  <si>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</si>
  <si>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</si>
  <si>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</si>
  <si>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</si>
  <si>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</si>
  <si>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</si>
  <si>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</si>
  <si>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</si>
  <si>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</si>
  <si>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</si>
  <si>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</si>
  <si>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</si>
  <si>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</si>
  <si>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</si>
  <si>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</si>
  <si>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</si>
  <si>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</si>
  <si>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</si>
  <si>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</si>
  <si>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</si>
  <si>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</si>
  <si>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</si>
  <si>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</si>
  <si>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</si>
  <si>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</si>
  <si>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</si>
  <si>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</si>
  <si>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</si>
  <si>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</si>
  <si>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</si>
  <si>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</si>
  <si>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</si>
  <si>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</si>
  <si>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</si>
  <si>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</si>
  <si>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</si>
  <si>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</si>
  <si>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</si>
  <si>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</si>
  <si>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</si>
  <si>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</si>
  <si>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</si>
  <si>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</si>
  <si>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</si>
  <si>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</si>
  <si>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</si>
  <si>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</si>
  <si>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</si>
  <si>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</si>
  <si>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</si>
  <si>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</si>
  <si>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</si>
  <si>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</si>
  <si>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</si>
  <si>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</si>
  <si>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</si>
  <si>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</si>
  <si>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</si>
  <si>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</si>
  <si>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</si>
  <si>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</si>
  <si>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</si>
  <si>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</si>
  <si>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</si>
  <si>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</si>
  <si>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</si>
  <si>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</si>
  <si>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</si>
  <si>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</si>
  <si>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</si>
  <si>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</si>
  <si>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</si>
  <si>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</si>
  <si>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</si>
  <si>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</si>
  <si>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</si>
  <si>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</si>
  <si>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</si>
  <si>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</si>
  <si>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</si>
  <si>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</si>
  <si>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</si>
  <si>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</si>
  <si>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</si>
  <si>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</si>
  <si>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</si>
  <si>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</si>
  <si>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</si>
  <si>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</si>
  <si>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</si>
  <si>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</si>
  <si>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</si>
  <si>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</si>
  <si>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</si>
  <si>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</si>
  <si>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</si>
  <si>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</si>
  <si>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</si>
  <si>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</si>
  <si>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</si>
  <si>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</si>
  <si>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</si>
  <si>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</si>
  <si>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</si>
  <si>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</si>
  <si>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</si>
  <si>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</si>
  <si>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</si>
  <si>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</si>
  <si>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</si>
  <si>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</si>
  <si>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</si>
  <si>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</si>
  <si>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</si>
  <si>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</si>
  <si>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</si>
  <si>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</si>
  <si>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</si>
  <si>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</si>
  <si>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</si>
  <si>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</si>
  <si>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</si>
  <si>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</si>
  <si>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</si>
  <si>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</si>
  <si>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</si>
  <si>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</si>
  <si>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</si>
  <si>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</si>
  <si>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</si>
  <si>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</si>
  <si>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</si>
  <si>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</si>
  <si>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</si>
  <si>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</si>
  <si>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</si>
  <si>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</si>
  <si>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</si>
  <si>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</si>
  <si>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</si>
  <si>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</si>
  <si>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</si>
  <si>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</si>
  <si>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</si>
  <si>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</si>
  <si>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</si>
  <si>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</si>
  <si>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</si>
  <si>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</si>
  <si>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</si>
  <si>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</si>
  <si>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</si>
  <si>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</si>
  <si>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</si>
  <si>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</si>
  <si>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</si>
  <si>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</si>
  <si>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</si>
  <si>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</si>
  <si>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</si>
  <si>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</si>
  <si>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</si>
  <si>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</si>
  <si>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</si>
  <si>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</si>
  <si>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</si>
  <si>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</si>
  <si>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</si>
  <si>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</si>
  <si>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</si>
  <si>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</si>
  <si>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</si>
  <si>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</si>
  <si>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</si>
  <si>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</si>
  <si>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</si>
  <si>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</si>
  <si>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</si>
  <si>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</si>
  <si>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</si>
  <si>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</si>
  <si>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</si>
  <si>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</si>
  <si>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</si>
  <si>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</si>
  <si>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</si>
  <si>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</si>
  <si>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</si>
  <si>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</si>
  <si>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</si>
  <si>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</si>
  <si>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</si>
  <si>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</si>
  <si>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</si>
  <si>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</si>
  <si>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</si>
  <si>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</si>
  <si>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</si>
  <si>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</si>
  <si>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</si>
  <si>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</si>
  <si>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</si>
  <si>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</si>
  <si>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</si>
  <si>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</si>
  <si>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</si>
  <si>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</si>
  <si>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</si>
  <si>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</si>
  <si>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</si>
  <si>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</si>
  <si>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</si>
  <si>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</si>
  <si>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</si>
  <si>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</si>
  <si>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</si>
  <si>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</si>
  <si>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</si>
  <si>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</si>
  <si>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</si>
  <si>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</si>
  <si>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</si>
  <si>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</si>
  <si>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</si>
  <si>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</si>
  <si>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</si>
  <si>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</si>
  <si>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</si>
  <si>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</si>
  <si>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</si>
  <si>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</si>
  <si>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</si>
  <si>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</si>
  <si>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</si>
  <si>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</si>
  <si>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</si>
  <si>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</si>
  <si>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</si>
  <si>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</si>
  <si>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</si>
  <si>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</si>
  <si>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</si>
  <si>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</si>
  <si>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</si>
  <si>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</si>
  <si>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</si>
  <si>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</si>
  <si>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</si>
  <si>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</si>
  <si>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</si>
  <si>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</si>
  <si>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</si>
  <si>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</si>
  <si>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</si>
  <si>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</si>
  <si>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</si>
  <si>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</si>
  <si>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</si>
  <si>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</si>
  <si>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</si>
  <si>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</si>
  <si>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</si>
  <si>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</si>
  <si>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</si>
  <si>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</si>
  <si>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</si>
  <si>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</si>
  <si>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</si>
  <si>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</si>
  <si>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</si>
  <si>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</si>
  <si>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</si>
  <si>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</si>
  <si>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</si>
  <si>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</si>
  <si>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</si>
  <si>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</si>
  <si>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</si>
  <si>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</si>
  <si>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</si>
  <si>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</si>
  <si>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</si>
  <si>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</si>
  <si>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</si>
  <si>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</si>
  <si>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</si>
  <si>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</si>
  <si>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</si>
  <si>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</si>
  <si>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</si>
  <si>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</si>
  <si>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</si>
  <si>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</si>
  <si>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</si>
  <si>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</si>
  <si>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</si>
  <si>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</si>
  <si>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</si>
  <si>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</si>
  <si>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</si>
  <si>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</si>
  <si>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</si>
  <si>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</si>
  <si>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</si>
  <si>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</si>
  <si>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</si>
  <si>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</si>
  <si>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</si>
  <si>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</si>
  <si>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</si>
  <si>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</si>
  <si>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</si>
  <si>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</si>
  <si>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</si>
  <si>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</si>
  <si>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</si>
  <si>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</si>
  <si>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</si>
  <si>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</si>
  <si>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</si>
  <si>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</si>
  <si>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</si>
  <si>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</si>
  <si>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</si>
  <si>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</si>
  <si>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</si>
  <si>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</si>
  <si>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</si>
  <si>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</si>
  <si>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</si>
  <si>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</si>
  <si>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</si>
  <si>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</si>
  <si>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</si>
  <si>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</si>
  <si>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</si>
  <si>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</si>
  <si>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</si>
  <si>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</si>
  <si>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</si>
  <si>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</si>
  <si>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</si>
  <si>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</si>
  <si>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</si>
  <si>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</si>
  <si>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</si>
  <si>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</si>
  <si>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</si>
  <si>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</si>
  <si>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</si>
  <si>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</si>
  <si>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</si>
  <si>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</si>
  <si>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</si>
  <si>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</si>
  <si>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</si>
  <si>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</si>
  <si>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</si>
  <si>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</si>
  <si>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</si>
  <si>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</si>
  <si>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</si>
  <si>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</si>
  <si>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</si>
  <si>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</si>
  <si>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</si>
  <si>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</si>
  <si>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</si>
  <si>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</si>
  <si>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</si>
  <si>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</si>
  <si>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</si>
  <si>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</si>
  <si>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</si>
  <si>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</si>
  <si>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</si>
  <si>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</si>
  <si>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</si>
  <si>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</si>
  <si>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</si>
  <si>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</si>
  <si>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</si>
  <si>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</si>
  <si>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</si>
  <si>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</si>
  <si>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</si>
  <si>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</si>
  <si>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</si>
  <si>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</si>
  <si>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</si>
  <si>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</si>
  <si>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</si>
  <si>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</si>
  <si>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</si>
  <si>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</si>
  <si>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</si>
  <si>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</si>
  <si>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</si>
  <si>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</si>
  <si>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</si>
  <si>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</si>
  <si>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</si>
  <si>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</si>
  <si>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</si>
  <si>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</si>
  <si>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</si>
  <si>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</si>
  <si>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</si>
  <si>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</si>
  <si>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</si>
  <si>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</si>
  <si>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</si>
  <si>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</si>
  <si>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</si>
  <si>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</si>
  <si>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</si>
  <si>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</si>
  <si>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</si>
  <si>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</si>
  <si>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</si>
  <si>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</si>
  <si>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</si>
  <si>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</si>
  <si>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</si>
  <si>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</si>
  <si>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</si>
  <si>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</si>
  <si>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</si>
  <si>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</si>
  <si>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</si>
  <si>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</si>
  <si>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</si>
  <si>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</si>
  <si>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</si>
  <si>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</si>
  <si>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</si>
  <si>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</si>
  <si>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</si>
  <si>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</si>
  <si>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</si>
  <si>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</si>
  <si>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</si>
  <si>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</si>
  <si>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</si>
  <si>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</si>
  <si>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</si>
  <si>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</si>
  <si>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</si>
  <si>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</si>
  <si>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</si>
  <si>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</si>
  <si>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</si>
  <si>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</si>
  <si>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</si>
  <si>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</si>
  <si>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</si>
  <si>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</si>
  <si>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</si>
  <si>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</si>
  <si>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</si>
  <si>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</si>
  <si>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</si>
  <si>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</si>
  <si>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</si>
  <si>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</si>
  <si>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</si>
  <si>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</si>
  <si>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</si>
  <si>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</si>
  <si>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</si>
  <si>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</si>
  <si>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</si>
  <si>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</si>
  <si>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</si>
  <si>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</si>
  <si>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</si>
  <si>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</si>
  <si>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</si>
  <si>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</si>
  <si>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</si>
  <si>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</si>
  <si>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</si>
  <si>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</si>
  <si>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</si>
  <si>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</si>
  <si>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</si>
  <si>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</si>
  <si>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</si>
  <si>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</si>
  <si>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</si>
  <si>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</si>
  <si>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</si>
  <si>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</si>
  <si>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</si>
  <si>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</si>
  <si>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</si>
  <si>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</si>
  <si>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</si>
  <si>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</si>
  <si>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</si>
  <si>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</si>
  <si>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</si>
  <si>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</si>
  <si>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</si>
  <si>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</si>
  <si>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</si>
  <si>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</si>
  <si>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</si>
  <si>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</si>
  <si>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</si>
  <si>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</si>
  <si>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</si>
  <si>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</si>
  <si>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</si>
  <si>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</si>
  <si>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</si>
  <si>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</si>
  <si>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</si>
  <si>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</si>
  <si>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</si>
  <si>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</si>
  <si>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</si>
  <si>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</si>
  <si>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</si>
  <si>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</si>
  <si>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</si>
  <si>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</si>
  <si>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</si>
  <si>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</si>
  <si>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</si>
  <si>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</si>
  <si>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</si>
  <si>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</si>
  <si>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</si>
  <si>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</si>
  <si>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</si>
  <si>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</si>
  <si>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</si>
  <si>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</si>
  <si>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</si>
  <si>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</si>
  <si>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</si>
  <si>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</si>
  <si>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</si>
  <si>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</si>
  <si>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</si>
  <si>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</si>
  <si>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</si>
  <si>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</si>
  <si>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</si>
  <si>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</si>
  <si>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</si>
  <si>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</si>
  <si>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</si>
  <si>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</si>
  <si>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</si>
  <si>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</si>
  <si>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</si>
  <si>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</si>
  <si>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</si>
  <si>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</si>
  <si>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</si>
  <si>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</si>
  <si>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</si>
  <si>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</si>
  <si>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</si>
  <si>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</si>
  <si>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</si>
  <si>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</si>
  <si>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</si>
  <si>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</si>
  <si>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</si>
  <si>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</si>
  <si>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</si>
  <si>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</si>
  <si>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</si>
  <si>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</si>
  <si>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</si>
  <si>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</si>
  <si>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</si>
  <si>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</si>
  <si>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</si>
  <si>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</si>
  <si>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</si>
  <si>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</si>
  <si>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</si>
  <si>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</si>
  <si>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</si>
  <si>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</si>
  <si>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</si>
  <si>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</si>
  <si>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</si>
  <si>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</si>
  <si>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</si>
  <si>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</si>
  <si>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</si>
  <si>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</si>
  <si>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</si>
  <si>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</si>
  <si>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</si>
  <si>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</si>
  <si>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</si>
  <si>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</si>
  <si>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</si>
  <si>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</si>
  <si>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</si>
  <si>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</si>
  <si>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</si>
  <si>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</si>
  <si>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</si>
  <si>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</si>
  <si>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</si>
  <si>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</si>
  <si>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</si>
  <si>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</si>
  <si>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</si>
  <si>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</si>
  <si>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</si>
  <si>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</si>
  <si>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</si>
  <si>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</si>
  <si>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</si>
  <si>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</si>
  <si>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</si>
  <si>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</si>
  <si>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</si>
  <si>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</si>
  <si>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</si>
  <si>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</si>
  <si>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</si>
  <si>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</si>
  <si>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</si>
  <si>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</si>
  <si>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</si>
  <si>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</si>
  <si>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</si>
  <si>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</si>
  <si>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</si>
  <si>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</si>
  <si>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</si>
  <si>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</si>
  <si>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</si>
  <si>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</si>
  <si>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</si>
  <si>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</si>
  <si>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</si>
  <si>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</si>
  <si>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</si>
  <si>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</si>
  <si>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</si>
  <si>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</si>
  <si>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</si>
  <si>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</si>
  <si>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</si>
  <si>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</si>
  <si>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</si>
  <si>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</si>
  <si>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</si>
  <si>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</si>
  <si>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</si>
  <si>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</si>
  <si>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</si>
  <si>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</si>
  <si>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</si>
  <si>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</si>
  <si>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</si>
  <si>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</si>
  <si>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</si>
  <si>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</si>
  <si>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</si>
  <si>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</si>
  <si>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</si>
  <si>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</si>
  <si>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</si>
  <si>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</si>
  <si>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</si>
  <si>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</si>
  <si>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</si>
  <si>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</si>
  <si>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</si>
  <si>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</si>
  <si>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</si>
  <si>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</si>
  <si>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</si>
  <si>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</si>
  <si>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</si>
  <si>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</si>
  <si>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</si>
  <si>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</si>
  <si>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</si>
  <si>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</si>
  <si>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</si>
  <si>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</si>
  <si>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</si>
  <si>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</si>
  <si>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</si>
  <si>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</si>
  <si>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</si>
  <si>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</si>
  <si>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</si>
  <si>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</si>
  <si>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</si>
  <si>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</si>
  <si>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</si>
  <si>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</si>
  <si>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</si>
  <si>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</si>
  <si>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</si>
  <si>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</si>
  <si>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</si>
  <si>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</si>
  <si>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</si>
  <si>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</si>
  <si>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</si>
  <si>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</si>
  <si>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</si>
  <si>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</si>
  <si>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</si>
  <si>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</si>
  <si>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</si>
  <si>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</si>
  <si>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</si>
  <si>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</si>
  <si>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</si>
  <si>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</si>
  <si>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</si>
  <si>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</si>
  <si>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</si>
  <si>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</si>
  <si>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</si>
  <si>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</si>
  <si>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</si>
  <si>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</si>
  <si>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</si>
  <si>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</si>
  <si>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</si>
  <si>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</si>
  <si>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</si>
  <si>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</si>
  <si>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</si>
  <si>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</si>
  <si>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</si>
  <si>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</si>
  <si>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</si>
  <si>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</si>
  <si>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</si>
  <si>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</si>
  <si>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</si>
  <si>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</si>
  <si>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</si>
  <si>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</si>
  <si>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</si>
  <si>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</si>
  <si>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</si>
  <si>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</si>
  <si>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</si>
  <si>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</si>
  <si>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</si>
  <si>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</si>
  <si>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</si>
  <si>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</si>
  <si>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</si>
  <si>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</si>
  <si>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</si>
  <si>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</si>
  <si>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</si>
  <si>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</si>
  <si>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</si>
  <si>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</si>
  <si>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</si>
  <si>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</si>
  <si>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</si>
  <si>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</si>
  <si>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</si>
  <si>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</si>
  <si>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</si>
  <si>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</si>
  <si>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</si>
  <si>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</si>
  <si>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</si>
  <si>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</si>
  <si>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</si>
  <si>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</si>
  <si>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</si>
  <si>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</si>
  <si>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</si>
  <si>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</si>
  <si>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</si>
  <si>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</si>
  <si>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</si>
  <si>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</si>
  <si>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</si>
  <si>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</si>
  <si>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</si>
  <si>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</si>
  <si>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</si>
  <si>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</si>
  <si>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</si>
  <si>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</si>
  <si>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</si>
  <si>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</si>
  <si>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</si>
  <si>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</si>
  <si>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</si>
  <si>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</si>
  <si>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</si>
  <si>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</si>
  <si>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</si>
  <si>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</si>
  <si>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</si>
  <si>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</si>
  <si>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</si>
  <si>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</si>
  <si>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</si>
  <si>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</si>
  <si>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</si>
  <si>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</si>
  <si>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</si>
  <si>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</si>
  <si>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</si>
  <si>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</si>
  <si>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</si>
  <si>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</si>
  <si>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</si>
  <si>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</si>
  <si>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</si>
  <si>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</si>
  <si>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</si>
  <si>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</si>
  <si>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</si>
  <si>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</si>
  <si>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</si>
  <si>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</si>
  <si>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</si>
  <si>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</si>
  <si>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</si>
  <si>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</si>
  <si>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</si>
  <si>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</si>
  <si>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</si>
  <si>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</si>
  <si>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</si>
  <si>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</si>
  <si>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</si>
  <si>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</si>
  <si>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</si>
  <si>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</si>
  <si>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</si>
  <si>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</si>
  <si>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</si>
  <si>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</si>
  <si>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</si>
  <si>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</si>
  <si>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</si>
  <si>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</si>
  <si>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</si>
  <si>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</si>
  <si>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</si>
  <si>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</si>
  <si>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</si>
  <si>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</si>
  <si>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</si>
  <si>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</si>
  <si>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</si>
  <si>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</si>
  <si>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</si>
  <si>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</si>
  <si>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</si>
  <si>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</si>
  <si>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</si>
  <si>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</si>
  <si>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</si>
  <si>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</si>
  <si>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</si>
  <si>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</si>
  <si>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</si>
  <si>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</si>
  <si>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</si>
  <si>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</si>
  <si>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</si>
  <si>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</si>
  <si>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</si>
  <si>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</si>
  <si>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</si>
  <si>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</si>
  <si>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</si>
  <si>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</si>
  <si>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</si>
  <si>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</si>
  <si>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</si>
  <si>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</si>
  <si>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</si>
  <si>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</si>
  <si>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</si>
  <si>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</si>
  <si>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</si>
  <si>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</si>
  <si>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</si>
  <si>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</si>
  <si>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</si>
  <si>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</si>
  <si>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</si>
  <si>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</si>
  <si>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</si>
  <si>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</si>
  <si>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</si>
  <si>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</si>
  <si>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</si>
  <si>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</si>
  <si>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</si>
  <si>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</si>
  <si>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</si>
  <si>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</si>
  <si>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</si>
  <si>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</si>
  <si>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</si>
  <si>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</si>
  <si>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</si>
  <si>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</si>
  <si>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</si>
  <si>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</si>
  <si>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</si>
  <si>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</si>
  <si>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</si>
  <si>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</si>
  <si>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</si>
  <si>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</si>
  <si>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</si>
  <si>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</si>
  <si>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</si>
  <si>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</si>
  <si>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</si>
  <si>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</si>
  <si>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</si>
  <si>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</si>
  <si>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</si>
  <si>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</si>
  <si>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</si>
  <si>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</si>
  <si>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</si>
  <si>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</si>
  <si>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</si>
  <si>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</si>
  <si>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</si>
  <si>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</si>
  <si>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</si>
  <si>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</si>
  <si>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</si>
  <si>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</si>
  <si>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</si>
  <si>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</si>
  <si>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</si>
  <si>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</si>
  <si>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</si>
  <si>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</si>
  <si>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</si>
  <si>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</si>
  <si>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</si>
  <si>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</si>
  <si>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</si>
  <si>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</si>
  <si>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</si>
  <si>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</si>
  <si>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</si>
  <si>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</si>
  <si>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</si>
  <si>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</si>
  <si>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</si>
  <si>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</si>
  <si>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</si>
  <si>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</si>
  <si>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</si>
  <si>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</si>
  <si>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</si>
  <si>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</si>
  <si>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</si>
  <si>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</si>
  <si>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</si>
  <si>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</si>
  <si>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</si>
  <si>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</si>
  <si>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</si>
  <si>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</si>
  <si>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</si>
  <si>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</si>
  <si>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</si>
  <si>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</si>
  <si>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</si>
  <si>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</si>
  <si>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</si>
  <si>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</si>
  <si>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</si>
  <si>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</si>
  <si>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</si>
  <si>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</si>
  <si>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</si>
  <si>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</si>
  <si>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</si>
  <si>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</si>
  <si>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</si>
  <si>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</si>
  <si>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</si>
  <si>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</si>
  <si>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</si>
  <si>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</si>
  <si>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</si>
  <si>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</si>
  <si>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</si>
  <si>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</si>
  <si>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</si>
  <si>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</si>
  <si>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</si>
  <si>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</si>
  <si>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</si>
  <si>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</si>
  <si>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</si>
  <si>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</si>
  <si>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</si>
  <si>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</si>
  <si>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</si>
  <si>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</si>
  <si>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</si>
  <si>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</si>
  <si>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</si>
  <si>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</si>
  <si>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</si>
  <si>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</si>
  <si>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</si>
  <si>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</si>
  <si>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</si>
  <si>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</si>
  <si>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</si>
  <si>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</si>
  <si>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</si>
  <si>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</si>
  <si>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</si>
  <si>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</si>
  <si>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</si>
  <si>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</si>
  <si>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</si>
  <si>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</si>
  <si>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</si>
  <si>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</si>
  <si>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</si>
  <si>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</si>
  <si>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</si>
  <si>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</si>
  <si>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</si>
  <si>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</si>
  <si>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</si>
  <si>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</si>
  <si>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</si>
  <si>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</si>
  <si>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</si>
  <si>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</si>
  <si>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</si>
  <si>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</si>
  <si>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</si>
  <si>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</si>
  <si>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</si>
  <si>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</si>
  <si>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</si>
  <si>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</si>
  <si>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</si>
  <si>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</si>
  <si>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</si>
  <si>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</si>
  <si>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</si>
  <si>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</si>
  <si>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</si>
  <si>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</si>
  <si>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</si>
  <si>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</si>
  <si>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</si>
  <si>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</si>
  <si>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</si>
  <si>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</si>
  <si>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</si>
  <si>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</si>
  <si>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</si>
  <si>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</si>
  <si>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</si>
  <si>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</si>
  <si>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</si>
  <si>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</si>
  <si>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</si>
  <si>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</si>
  <si>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</si>
  <si>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</si>
  <si>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</si>
  <si>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</si>
  <si>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</si>
  <si>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</si>
  <si>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</si>
  <si>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</si>
  <si>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</si>
  <si>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</si>
  <si>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</si>
  <si>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</si>
  <si>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</si>
  <si>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</si>
  <si>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</si>
  <si>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</si>
  <si>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YIRA ISABEL BARRIOS OROZCO</t>
  </si>
  <si>
    <t xml:space="preserve">                                                  YIRA ISABEL BARRIOS OROZCO</t>
  </si>
  <si>
    <t xml:space="preserve">   Cra 5 N°66-12 Soledad Atlantico</t>
  </si>
  <si>
    <t>3214901729</t>
  </si>
  <si>
    <t xml:space="preserve">Cra 5 N°66-12 </t>
  </si>
  <si>
    <t>corpodesa.gerencia@gmail.com</t>
  </si>
  <si>
    <t>INSTITUTO COLOMBIANO DE BIENESTAR FAMILIAR ICBF</t>
  </si>
  <si>
    <t>ALCALDIA DE SOLEDAD</t>
  </si>
  <si>
    <t>510</t>
  </si>
  <si>
    <t>458</t>
  </si>
  <si>
    <t>018220090569</t>
  </si>
  <si>
    <t>106</t>
  </si>
  <si>
    <t>103</t>
  </si>
  <si>
    <t>099</t>
  </si>
  <si>
    <t>377</t>
  </si>
  <si>
    <t>212</t>
  </si>
  <si>
    <t>071</t>
  </si>
  <si>
    <t>126</t>
  </si>
  <si>
    <t>50-173-2020</t>
  </si>
  <si>
    <t>50-174-2020</t>
  </si>
  <si>
    <t>0330-2020</t>
  </si>
  <si>
    <t>00038/12</t>
  </si>
  <si>
    <t>2013PQR101</t>
  </si>
  <si>
    <t>2014PQR101</t>
  </si>
  <si>
    <t>2015PQR101</t>
  </si>
  <si>
    <t>201600097</t>
  </si>
  <si>
    <t>2017</t>
  </si>
  <si>
    <t>260118-077</t>
  </si>
  <si>
    <t>0402019044</t>
  </si>
  <si>
    <t>IG032020035</t>
  </si>
  <si>
    <t>12/12/2016</t>
  </si>
  <si>
    <t>16/12/2017</t>
  </si>
  <si>
    <t>01/11/2018</t>
  </si>
  <si>
    <t>1/03/2012</t>
  </si>
  <si>
    <t>2/02/2013</t>
  </si>
  <si>
    <t>2/02/2014</t>
  </si>
  <si>
    <t>2/02/2015</t>
  </si>
  <si>
    <t>2/02/2016</t>
  </si>
  <si>
    <t>2/02/2017</t>
  </si>
  <si>
    <t>26/02/2018</t>
  </si>
  <si>
    <t>4/02/2019</t>
  </si>
  <si>
    <t>4/02/2020</t>
  </si>
  <si>
    <t>15/12/2016</t>
  </si>
  <si>
    <t>15/12/2017</t>
  </si>
  <si>
    <t>31/10/2018</t>
  </si>
  <si>
    <t>30-11-18</t>
  </si>
  <si>
    <t>21/12/2012</t>
  </si>
  <si>
    <t>30/12/2013</t>
  </si>
  <si>
    <t>30/12/2014</t>
  </si>
  <si>
    <t>30/12/2015</t>
  </si>
  <si>
    <t>30/12/2016</t>
  </si>
  <si>
    <t>30/12/2017</t>
  </si>
  <si>
    <t>30/12/2018</t>
  </si>
  <si>
    <t>30/12/2019</t>
  </si>
  <si>
    <t>30/12/2020</t>
  </si>
  <si>
    <t>COMEDOR ALMUERZOS A NIÑAS Y NIÑOS (600 CUPOS)</t>
  </si>
  <si>
    <t>DESAYUNOS ESCOLARES</t>
  </si>
  <si>
    <t>PROGRAMA DE ALIMENTACION ESCOLAR Y ADOLESCENTE</t>
  </si>
  <si>
    <t>ATENCION INTEGRAL DE LA PRIMERA INFANCIA</t>
  </si>
  <si>
    <t>PRESTACION DE SERVICIOS DE ATENCION INICIAL A NIÑOS NIÑAS MENORES DE 5 AÑOS MUJERES GESTANTES Y MADRES EN PERIODO DE LACTANCIA EN LA ATENCION INTEGRAL DE 0 A SIEMPRE</t>
  </si>
  <si>
    <t>ATENCION INTEGRAL DE LA PRIMERA INFANCIA  CDIDIMF</t>
  </si>
  <si>
    <t>ATENCION INTEGRAL DE LA PRIMERA INFANCIA DIMF</t>
  </si>
  <si>
    <t xml:space="preserve">Contrato de aporte para la atención en primera infancia HCB HCB agrupados y HCB familiar mujer e infancia </t>
  </si>
  <si>
    <t>Prestación de servicios educativos a niños y Jovenes desescolarizados del municipio de Soledad</t>
  </si>
  <si>
    <t>$ 3 .690.186.384</t>
  </si>
  <si>
    <t>2021-20-1</t>
  </si>
  <si>
    <t>31 de diciembre de 2021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</si>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</sst>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5" zoomScaleNormal="85" zoomScaleSheetLayoutView="40" zoomScalePageLayoutView="40" workbookViewId="0">
      <selection activeCell="H17" sqref="H17:O1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2741</v>
      </c>
      <c r="D15" s="35"/>
      <c r="E15" s="35"/>
      <c r="F15" s="5"/>
      <c r="G15" s="32" t="s">
        <v>1168</v>
      </c>
      <c r="H15" s="102" t="s">
        <v>459</v>
      </c>
      <c r="I15" s="32" t="s">
        <v>2624</v>
      </c>
      <c r="J15" s="107"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8">
        <v>800242730</v>
      </c>
      <c r="C20" s="5"/>
      <c r="D20" s="72"/>
      <c r="E20" s="5"/>
      <c r="F20" s="5"/>
      <c r="G20" s="5"/>
      <c r="H20" s="241"/>
      <c r="I20" s="147" t="s">
        <v>459</v>
      </c>
      <c r="J20" s="148" t="s">
        <v>461</v>
      </c>
      <c r="K20" s="149" t="s">
        <v>2740</v>
      </c>
      <c r="L20" s="150"/>
      <c r="M20" s="150" t="s">
        <v>2742</v>
      </c>
      <c r="N20" s="133" t="e">
        <f>+(M20-L20)/30</f>
        <v>#VALUE!</v>
      </c>
      <c r="O20" s="136"/>
      <c r="U20" s="132"/>
      <c r="V20" s="104">
        <f ca="1">NOW()</f>
        <v>44201.926918055557</v>
      </c>
      <c r="W20" s="104">
        <f ca="1">NOW()</f>
        <v>44201.926918055557</v>
      </c>
    </row>
    <row r="21" spans="1:23" ht="30" customHeight="1" outlineLevel="1" x14ac:dyDescent="0.25">
      <c r="A21" s="9"/>
      <c r="B21" s="70"/>
      <c r="C21" s="5"/>
      <c r="D21" s="5"/>
      <c r="E21" s="5"/>
      <c r="F21" s="5"/>
      <c r="G21" s="5"/>
      <c r="H21" s="69"/>
      <c r="I21" s="147"/>
      <c r="J21" s="148"/>
      <c r="K21" s="149"/>
      <c r="L21" s="150"/>
      <c r="M21" s="150"/>
      <c r="N21" s="133">
        <f t="shared" ref="N21:N35" si="0">+(M21-L21)/30</f>
        <v>0</v>
      </c>
      <c r="O21" s="137"/>
    </row>
    <row r="22" spans="1:23" ht="30" customHeight="1" outlineLevel="1" x14ac:dyDescent="0.25">
      <c r="A22" s="9"/>
      <c r="B22" s="70"/>
      <c r="C22" s="5"/>
      <c r="D22" s="5"/>
      <c r="E22" s="5"/>
      <c r="F22" s="5"/>
      <c r="G22" s="5"/>
      <c r="H22" s="69"/>
      <c r="I22" s="147"/>
      <c r="J22" s="148"/>
      <c r="K22" s="149"/>
      <c r="L22" s="150"/>
      <c r="M22" s="150"/>
      <c r="N22" s="134">
        <f t="shared" ref="N22:N33" si="1">+(M22-L22)/30</f>
        <v>0</v>
      </c>
      <c r="O22" s="137"/>
    </row>
    <row r="23" spans="1:23" ht="30" customHeight="1" outlineLevel="1" x14ac:dyDescent="0.25">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1"/>
        <v>0</v>
      </c>
      <c r="O24" s="137"/>
    </row>
    <row r="25" spans="1:23" ht="30" customHeight="1" outlineLevel="1" x14ac:dyDescent="0.25">
      <c r="A25" s="9"/>
      <c r="B25" s="100"/>
      <c r="C25" s="21"/>
      <c r="D25" s="21"/>
      <c r="E25" s="21"/>
      <c r="F25" s="5"/>
      <c r="G25" s="5"/>
      <c r="H25" s="69"/>
      <c r="I25" s="147"/>
      <c r="J25" s="148"/>
      <c r="K25" s="149"/>
      <c r="L25" s="150"/>
      <c r="M25" s="150"/>
      <c r="N25" s="134">
        <f t="shared" si="1"/>
        <v>0</v>
      </c>
      <c r="O25" s="137"/>
    </row>
    <row r="26" spans="1:23" ht="30" customHeight="1" outlineLevel="1" x14ac:dyDescent="0.25">
      <c r="A26" s="9"/>
      <c r="B26" s="100"/>
      <c r="C26" s="21"/>
      <c r="D26" s="21"/>
      <c r="E26" s="21"/>
      <c r="F26" s="5"/>
      <c r="G26" s="5"/>
      <c r="H26" s="69"/>
      <c r="I26" s="147"/>
      <c r="J26" s="148"/>
      <c r="K26" s="149"/>
      <c r="L26" s="150"/>
      <c r="M26" s="150"/>
      <c r="N26" s="134">
        <f t="shared" si="1"/>
        <v>0</v>
      </c>
      <c r="O26" s="137"/>
    </row>
    <row r="27" spans="1:23" ht="30" customHeight="1" outlineLevel="1" x14ac:dyDescent="0.25">
      <c r="A27" s="9"/>
      <c r="B27" s="100"/>
      <c r="C27" s="21"/>
      <c r="D27" s="21"/>
      <c r="E27" s="21"/>
      <c r="F27" s="5"/>
      <c r="G27" s="5"/>
      <c r="H27" s="69"/>
      <c r="I27" s="147"/>
      <c r="J27" s="148"/>
      <c r="K27" s="149"/>
      <c r="L27" s="150"/>
      <c r="M27" s="150"/>
      <c r="N27" s="134">
        <f t="shared" si="1"/>
        <v>0</v>
      </c>
      <c r="O27" s="137"/>
    </row>
    <row r="28" spans="1:23" ht="30" customHeight="1" outlineLevel="1" x14ac:dyDescent="0.25">
      <c r="A28" s="9"/>
      <c r="B28" s="100"/>
      <c r="C28" s="21"/>
      <c r="D28" s="21"/>
      <c r="E28" s="21"/>
      <c r="F28" s="5"/>
      <c r="G28" s="5"/>
      <c r="H28" s="69"/>
      <c r="I28" s="147"/>
      <c r="J28" s="148"/>
      <c r="K28" s="149"/>
      <c r="L28" s="150"/>
      <c r="M28" s="150"/>
      <c r="N28" s="134">
        <f t="shared" si="1"/>
        <v>0</v>
      </c>
      <c r="O28" s="137"/>
    </row>
    <row r="29" spans="1:23" ht="30" customHeight="1" outlineLevel="1" x14ac:dyDescent="0.25">
      <c r="A29" s="9"/>
      <c r="B29" s="70"/>
      <c r="C29" s="5"/>
      <c r="D29" s="5"/>
      <c r="E29" s="5"/>
      <c r="F29" s="5"/>
      <c r="G29" s="5"/>
      <c r="H29" s="69"/>
      <c r="I29" s="147"/>
      <c r="J29" s="148"/>
      <c r="K29" s="149"/>
      <c r="L29" s="150"/>
      <c r="M29" s="150"/>
      <c r="N29" s="134">
        <f t="shared" si="1"/>
        <v>0</v>
      </c>
      <c r="O29" s="137"/>
    </row>
    <row r="30" spans="1:23" ht="30" customHeight="1" outlineLevel="1" x14ac:dyDescent="0.25">
      <c r="A30" s="9"/>
      <c r="B30" s="70"/>
      <c r="C30" s="5"/>
      <c r="D30" s="5"/>
      <c r="E30" s="5"/>
      <c r="F30" s="5"/>
      <c r="G30" s="5"/>
      <c r="H30" s="69"/>
      <c r="I30" s="147"/>
      <c r="J30" s="148"/>
      <c r="K30" s="149"/>
      <c r="L30" s="150"/>
      <c r="M30" s="150"/>
      <c r="N30" s="134">
        <f t="shared" si="1"/>
        <v>0</v>
      </c>
      <c r="O30" s="137"/>
    </row>
    <row r="31" spans="1:23" ht="30" customHeight="1" outlineLevel="1" x14ac:dyDescent="0.25">
      <c r="A31" s="9"/>
      <c r="B31" s="70"/>
      <c r="C31" s="5"/>
      <c r="D31" s="5"/>
      <c r="E31" s="5"/>
      <c r="F31" s="5"/>
      <c r="G31" s="5"/>
      <c r="H31" s="69"/>
      <c r="I31" s="147"/>
      <c r="J31" s="148"/>
      <c r="K31" s="149"/>
      <c r="L31" s="150"/>
      <c r="M31" s="150"/>
      <c r="N31" s="134">
        <f t="shared" si="1"/>
        <v>0</v>
      </c>
      <c r="O31" s="137"/>
    </row>
    <row r="32" spans="1:23" ht="30" customHeight="1" outlineLevel="1" x14ac:dyDescent="0.25">
      <c r="A32" s="9"/>
      <c r="B32" s="70"/>
      <c r="C32" s="5"/>
      <c r="D32" s="5"/>
      <c r="E32" s="5"/>
      <c r="F32" s="5"/>
      <c r="G32" s="5"/>
      <c r="H32" s="69"/>
      <c r="I32" s="147"/>
      <c r="J32" s="148"/>
      <c r="K32" s="149"/>
      <c r="L32" s="150"/>
      <c r="M32" s="150"/>
      <c r="N32" s="134">
        <f t="shared" si="1"/>
        <v>0</v>
      </c>
      <c r="O32" s="137"/>
    </row>
    <row r="33" spans="1:16" ht="30" customHeight="1" outlineLevel="1" x14ac:dyDescent="0.25">
      <c r="A33" s="9"/>
      <c r="B33" s="70"/>
      <c r="C33" s="5"/>
      <c r="D33" s="5"/>
      <c r="E33" s="5"/>
      <c r="F33" s="5"/>
      <c r="G33" s="5"/>
      <c r="H33" s="69"/>
      <c r="I33" s="147"/>
      <c r="J33" s="148"/>
      <c r="K33" s="149"/>
      <c r="L33" s="150"/>
      <c r="M33" s="150"/>
      <c r="N33" s="134">
        <f t="shared" si="1"/>
        <v>0</v>
      </c>
      <c r="O33" s="137"/>
    </row>
    <row r="34" spans="1:16" ht="30" customHeight="1" outlineLevel="1" x14ac:dyDescent="0.25">
      <c r="A34" s="9"/>
      <c r="B34" s="70"/>
      <c r="C34" s="5"/>
      <c r="D34" s="5"/>
      <c r="E34" s="5"/>
      <c r="F34" s="5"/>
      <c r="G34" s="5"/>
      <c r="H34" s="69"/>
      <c r="I34" s="147"/>
      <c r="J34" s="148"/>
      <c r="K34" s="149"/>
      <c r="L34" s="150"/>
      <c r="M34" s="150"/>
      <c r="N34" s="134">
        <f t="shared" si="0"/>
        <v>0</v>
      </c>
      <c r="O34" s="137"/>
    </row>
    <row r="35" spans="1:16" ht="30" customHeight="1" outlineLevel="1" x14ac:dyDescent="0.25">
      <c r="A35" s="9"/>
      <c r="B35" s="70"/>
      <c r="C35" s="5"/>
      <c r="D35" s="5"/>
      <c r="E35" s="5"/>
      <c r="F35" s="5"/>
      <c r="G35" s="5"/>
      <c r="H35" s="69"/>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CORPORACIÓN POPULAR PARA EL DESARROLLO SOCIAL DEL ATLANTICO CORPODESA</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2743</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2682</v>
      </c>
      <c r="C48" s="111" t="s">
        <v>31</v>
      </c>
      <c r="D48" s="109" t="s">
        <v>2684</v>
      </c>
      <c r="E48" s="143">
        <v>37636</v>
      </c>
      <c r="F48" s="143">
        <v>37802</v>
      </c>
      <c r="G48" s="158">
        <f>IF(AND(E48&lt;&gt;"",F48&lt;&gt;""),((F48-E48)/30),"")</f>
        <v>5.5333333333333332</v>
      </c>
      <c r="H48" s="113" t="s">
        <v>2731</v>
      </c>
      <c r="I48" s="112" t="s">
        <v>163</v>
      </c>
      <c r="J48" s="112" t="s">
        <v>183</v>
      </c>
      <c r="K48" s="115">
        <v>25050000</v>
      </c>
      <c r="L48" s="114" t="s">
        <v>1148</v>
      </c>
      <c r="M48" s="116">
        <v>1</v>
      </c>
      <c r="N48" s="114" t="s">
        <v>1151</v>
      </c>
      <c r="O48" s="114" t="s">
        <v>26</v>
      </c>
      <c r="P48" s="77"/>
    </row>
    <row r="49" spans="1:16" s="6" customFormat="1" ht="24.75" customHeight="1" x14ac:dyDescent="0.25">
      <c r="A49" s="141">
        <v>2</v>
      </c>
      <c r="B49" s="110" t="s">
        <v>2682</v>
      </c>
      <c r="C49" s="111" t="s">
        <v>31</v>
      </c>
      <c r="D49" s="109" t="s">
        <v>2685</v>
      </c>
      <c r="E49" s="143">
        <v>38032</v>
      </c>
      <c r="F49" s="143">
        <v>38321</v>
      </c>
      <c r="G49" s="158">
        <f t="shared" ref="G49:G50" si="2">IF(AND(E49&lt;&gt;"",F49&lt;&gt;""),((F49-E49)/30),"")</f>
        <v>9.6333333333333329</v>
      </c>
      <c r="H49" s="113" t="s">
        <v>2732</v>
      </c>
      <c r="I49" s="112" t="s">
        <v>163</v>
      </c>
      <c r="J49" s="112" t="s">
        <v>183</v>
      </c>
      <c r="K49" s="115">
        <v>35430000</v>
      </c>
      <c r="L49" s="114" t="s">
        <v>1148</v>
      </c>
      <c r="M49" s="116">
        <v>1</v>
      </c>
      <c r="N49" s="114" t="s">
        <v>1151</v>
      </c>
      <c r="O49" s="114" t="s">
        <v>26</v>
      </c>
      <c r="P49" s="77"/>
    </row>
    <row r="50" spans="1:16" s="6" customFormat="1" ht="24.75" customHeight="1" x14ac:dyDescent="0.25">
      <c r="A50" s="141">
        <v>3</v>
      </c>
      <c r="B50" s="110" t="s">
        <v>2682</v>
      </c>
      <c r="C50" s="111" t="s">
        <v>31</v>
      </c>
      <c r="D50" s="109" t="s">
        <v>2686</v>
      </c>
      <c r="E50" s="143">
        <v>39969</v>
      </c>
      <c r="F50" s="143">
        <v>40177</v>
      </c>
      <c r="G50" s="158">
        <f t="shared" si="2"/>
        <v>6.9333333333333336</v>
      </c>
      <c r="H50" s="118" t="s">
        <v>2733</v>
      </c>
      <c r="I50" s="112" t="s">
        <v>453</v>
      </c>
      <c r="J50" s="112" t="s">
        <v>963</v>
      </c>
      <c r="K50" s="115">
        <v>237325140</v>
      </c>
      <c r="L50" s="114" t="s">
        <v>1148</v>
      </c>
      <c r="M50" s="116">
        <v>1</v>
      </c>
      <c r="N50" s="114" t="s">
        <v>1151</v>
      </c>
      <c r="O50" s="114" t="s">
        <v>26</v>
      </c>
      <c r="P50" s="77"/>
    </row>
    <row r="51" spans="1:16" s="6" customFormat="1" ht="24.75" customHeight="1" outlineLevel="1" x14ac:dyDescent="0.25">
      <c r="A51" s="141">
        <v>4</v>
      </c>
      <c r="B51" s="110" t="s">
        <v>2682</v>
      </c>
      <c r="C51" s="111" t="s">
        <v>31</v>
      </c>
      <c r="D51" s="109" t="s">
        <v>2687</v>
      </c>
      <c r="E51" s="143">
        <v>42396</v>
      </c>
      <c r="F51" s="143">
        <v>42719</v>
      </c>
      <c r="G51" s="158">
        <f t="shared" ref="G51:G107" si="3">IF(AND(E51&lt;&gt;"",F51&lt;&gt;""),((F51-E51)/30),"")</f>
        <v>10.766666666666667</v>
      </c>
      <c r="H51" s="113" t="s">
        <v>2734</v>
      </c>
      <c r="I51" s="112" t="s">
        <v>711</v>
      </c>
      <c r="J51" s="112" t="s">
        <v>729</v>
      </c>
      <c r="K51" s="115">
        <v>1068567975</v>
      </c>
      <c r="L51" s="114" t="s">
        <v>1148</v>
      </c>
      <c r="M51" s="116">
        <v>1</v>
      </c>
      <c r="N51" s="114" t="s">
        <v>1151</v>
      </c>
      <c r="O51" s="114" t="s">
        <v>26</v>
      </c>
      <c r="P51" s="77"/>
    </row>
    <row r="52" spans="1:16" s="7" customFormat="1" ht="24.75" customHeight="1" outlineLevel="1" x14ac:dyDescent="0.25">
      <c r="A52" s="142">
        <v>5</v>
      </c>
      <c r="B52" s="110" t="s">
        <v>2682</v>
      </c>
      <c r="C52" s="111" t="s">
        <v>31</v>
      </c>
      <c r="D52" s="109" t="s">
        <v>2688</v>
      </c>
      <c r="E52" s="143">
        <v>42396</v>
      </c>
      <c r="F52" s="143">
        <v>42719</v>
      </c>
      <c r="G52" s="158">
        <f t="shared" si="3"/>
        <v>10.766666666666667</v>
      </c>
      <c r="H52" s="118" t="s">
        <v>2735</v>
      </c>
      <c r="I52" s="112" t="s">
        <v>711</v>
      </c>
      <c r="J52" s="112" t="s">
        <v>397</v>
      </c>
      <c r="K52" s="115">
        <v>362562254</v>
      </c>
      <c r="L52" s="114" t="s">
        <v>1148</v>
      </c>
      <c r="M52" s="116">
        <v>1</v>
      </c>
      <c r="N52" s="114" t="s">
        <v>1151</v>
      </c>
      <c r="O52" s="114" t="s">
        <v>26</v>
      </c>
      <c r="P52" s="78"/>
    </row>
    <row r="53" spans="1:16" s="7" customFormat="1" ht="24.75" customHeight="1" outlineLevel="1" x14ac:dyDescent="0.25">
      <c r="A53" s="142">
        <v>6</v>
      </c>
      <c r="B53" s="110" t="s">
        <v>2682</v>
      </c>
      <c r="C53" s="111" t="s">
        <v>31</v>
      </c>
      <c r="D53" s="109" t="s">
        <v>2689</v>
      </c>
      <c r="E53" s="143">
        <v>42396</v>
      </c>
      <c r="F53" s="143" t="s">
        <v>2718</v>
      </c>
      <c r="G53" s="158">
        <f t="shared" si="3"/>
        <v>10.766666666666667</v>
      </c>
      <c r="H53" s="118" t="s">
        <v>2735</v>
      </c>
      <c r="I53" s="112" t="s">
        <v>711</v>
      </c>
      <c r="J53" s="112" t="s">
        <v>729</v>
      </c>
      <c r="K53" s="115">
        <v>1497194797</v>
      </c>
      <c r="L53" s="114" t="s">
        <v>1148</v>
      </c>
      <c r="M53" s="116">
        <v>1</v>
      </c>
      <c r="N53" s="114" t="s">
        <v>1151</v>
      </c>
      <c r="O53" s="114" t="s">
        <v>26</v>
      </c>
      <c r="P53" s="78"/>
    </row>
    <row r="54" spans="1:16" s="7" customFormat="1" ht="24.75" customHeight="1" outlineLevel="1" x14ac:dyDescent="0.25">
      <c r="A54" s="142">
        <v>7</v>
      </c>
      <c r="B54" s="110" t="s">
        <v>2682</v>
      </c>
      <c r="C54" s="111" t="s">
        <v>31</v>
      </c>
      <c r="D54" s="109" t="s">
        <v>2685</v>
      </c>
      <c r="E54" s="143" t="s">
        <v>2706</v>
      </c>
      <c r="F54" s="143" t="s">
        <v>2719</v>
      </c>
      <c r="G54" s="158">
        <f t="shared" si="3"/>
        <v>12.266666666666667</v>
      </c>
      <c r="H54" s="113" t="s">
        <v>2735</v>
      </c>
      <c r="I54" s="112" t="s">
        <v>711</v>
      </c>
      <c r="J54" s="112" t="s">
        <v>729</v>
      </c>
      <c r="K54" s="117">
        <v>2857745025</v>
      </c>
      <c r="L54" s="114" t="s">
        <v>1148</v>
      </c>
      <c r="M54" s="116">
        <v>1</v>
      </c>
      <c r="N54" s="114" t="s">
        <v>1151</v>
      </c>
      <c r="O54" s="114" t="s">
        <v>26</v>
      </c>
      <c r="P54" s="78"/>
    </row>
    <row r="55" spans="1:16" s="7" customFormat="1" ht="24.75" customHeight="1" outlineLevel="1" x14ac:dyDescent="0.25">
      <c r="A55" s="142">
        <v>8</v>
      </c>
      <c r="B55" s="110" t="s">
        <v>2682</v>
      </c>
      <c r="C55" s="111" t="s">
        <v>31</v>
      </c>
      <c r="D55" s="109" t="s">
        <v>2690</v>
      </c>
      <c r="E55" s="143" t="s">
        <v>2707</v>
      </c>
      <c r="F55" s="143" t="s">
        <v>2720</v>
      </c>
      <c r="G55" s="158">
        <f t="shared" si="3"/>
        <v>10.633333333333333</v>
      </c>
      <c r="H55" s="113" t="s">
        <v>2734</v>
      </c>
      <c r="I55" s="112" t="s">
        <v>711</v>
      </c>
      <c r="J55" s="112" t="s">
        <v>729</v>
      </c>
      <c r="K55" s="117">
        <v>794540770</v>
      </c>
      <c r="L55" s="114" t="s">
        <v>1148</v>
      </c>
      <c r="M55" s="116">
        <v>1</v>
      </c>
      <c r="N55" s="114" t="s">
        <v>1151</v>
      </c>
      <c r="O55" s="114" t="s">
        <v>26</v>
      </c>
      <c r="P55" s="78"/>
    </row>
    <row r="56" spans="1:16" s="7" customFormat="1" ht="24.75" customHeight="1" outlineLevel="1" x14ac:dyDescent="0.25">
      <c r="A56" s="142">
        <v>9</v>
      </c>
      <c r="B56" s="110" t="s">
        <v>2682</v>
      </c>
      <c r="C56" s="111" t="s">
        <v>31</v>
      </c>
      <c r="D56" s="109" t="s">
        <v>2691</v>
      </c>
      <c r="E56" s="143" t="s">
        <v>2708</v>
      </c>
      <c r="F56" s="143" t="s">
        <v>2721</v>
      </c>
      <c r="G56" s="158">
        <f t="shared" si="3"/>
        <v>0.96666666666666667</v>
      </c>
      <c r="H56" s="113" t="s">
        <v>2734</v>
      </c>
      <c r="I56" s="112" t="s">
        <v>711</v>
      </c>
      <c r="J56" s="112" t="s">
        <v>729</v>
      </c>
      <c r="K56" s="117">
        <v>264580257</v>
      </c>
      <c r="L56" s="114" t="s">
        <v>1148</v>
      </c>
      <c r="M56" s="116">
        <v>1</v>
      </c>
      <c r="N56" s="114" t="s">
        <v>1151</v>
      </c>
      <c r="O56" s="114" t="s">
        <v>26</v>
      </c>
      <c r="P56" s="78"/>
    </row>
    <row r="57" spans="1:16" s="7" customFormat="1" ht="24.75" customHeight="1" outlineLevel="1" x14ac:dyDescent="0.25">
      <c r="A57" s="142">
        <v>10</v>
      </c>
      <c r="B57" s="64" t="s">
        <v>2682</v>
      </c>
      <c r="C57" s="65" t="s">
        <v>31</v>
      </c>
      <c r="D57" s="63" t="s">
        <v>2692</v>
      </c>
      <c r="E57" s="143">
        <v>43484</v>
      </c>
      <c r="F57" s="143">
        <v>43805</v>
      </c>
      <c r="G57" s="158">
        <f t="shared" si="3"/>
        <v>10.7</v>
      </c>
      <c r="H57" s="64" t="s">
        <v>2736</v>
      </c>
      <c r="I57" s="63" t="s">
        <v>711</v>
      </c>
      <c r="J57" s="63" t="s">
        <v>729</v>
      </c>
      <c r="K57" s="66">
        <v>2032314710</v>
      </c>
      <c r="L57" s="65" t="s">
        <v>1148</v>
      </c>
      <c r="M57" s="67">
        <v>1</v>
      </c>
      <c r="N57" s="65" t="s">
        <v>1151</v>
      </c>
      <c r="O57" s="65" t="s">
        <v>26</v>
      </c>
      <c r="P57" s="78"/>
    </row>
    <row r="58" spans="1:16" s="7" customFormat="1" ht="24.75" customHeight="1" outlineLevel="1" x14ac:dyDescent="0.25">
      <c r="A58" s="142">
        <v>11</v>
      </c>
      <c r="B58" s="64" t="s">
        <v>2682</v>
      </c>
      <c r="C58" s="65" t="s">
        <v>31</v>
      </c>
      <c r="D58" s="63" t="s">
        <v>2693</v>
      </c>
      <c r="E58" s="143">
        <v>43487</v>
      </c>
      <c r="F58" s="143">
        <v>43768</v>
      </c>
      <c r="G58" s="158">
        <f t="shared" si="3"/>
        <v>9.3666666666666671</v>
      </c>
      <c r="H58" s="64" t="s">
        <v>2737</v>
      </c>
      <c r="I58" s="63" t="s">
        <v>711</v>
      </c>
      <c r="J58" s="63" t="s">
        <v>719</v>
      </c>
      <c r="K58" s="66">
        <v>1030185618</v>
      </c>
      <c r="L58" s="65" t="s">
        <v>1148</v>
      </c>
      <c r="M58" s="67">
        <v>1</v>
      </c>
      <c r="N58" s="65" t="s">
        <v>1151</v>
      </c>
      <c r="O58" s="65" t="s">
        <v>26</v>
      </c>
      <c r="P58" s="78"/>
    </row>
    <row r="59" spans="1:16" s="7" customFormat="1" ht="24.75" customHeight="1" outlineLevel="1" x14ac:dyDescent="0.25">
      <c r="A59" s="142">
        <v>12</v>
      </c>
      <c r="B59" s="64" t="s">
        <v>2682</v>
      </c>
      <c r="C59" s="65" t="s">
        <v>31</v>
      </c>
      <c r="D59" s="63" t="s">
        <v>2694</v>
      </c>
      <c r="E59" s="143">
        <v>43922</v>
      </c>
      <c r="F59" s="143">
        <v>44165</v>
      </c>
      <c r="G59" s="158">
        <f t="shared" si="3"/>
        <v>8.1</v>
      </c>
      <c r="H59" s="64" t="s">
        <v>2738</v>
      </c>
      <c r="I59" s="63" t="s">
        <v>741</v>
      </c>
      <c r="J59" s="63" t="s">
        <v>90</v>
      </c>
      <c r="K59" s="66">
        <v>711219008</v>
      </c>
      <c r="L59" s="65" t="s">
        <v>1148</v>
      </c>
      <c r="M59" s="67">
        <v>1</v>
      </c>
      <c r="N59" s="65" t="s">
        <v>1151</v>
      </c>
      <c r="O59" s="65" t="s">
        <v>26</v>
      </c>
      <c r="P59" s="78"/>
    </row>
    <row r="60" spans="1:16" s="7" customFormat="1" ht="24.75" customHeight="1" outlineLevel="1" x14ac:dyDescent="0.25">
      <c r="A60" s="142">
        <v>13</v>
      </c>
      <c r="B60" s="64" t="s">
        <v>2682</v>
      </c>
      <c r="C60" s="65" t="s">
        <v>31</v>
      </c>
      <c r="D60" s="63" t="s">
        <v>2695</v>
      </c>
      <c r="E60" s="143">
        <v>43922</v>
      </c>
      <c r="F60" s="143">
        <v>44165</v>
      </c>
      <c r="G60" s="158">
        <f t="shared" si="3"/>
        <v>8.1</v>
      </c>
      <c r="H60" s="64" t="s">
        <v>2738</v>
      </c>
      <c r="I60" s="63" t="s">
        <v>741</v>
      </c>
      <c r="J60" s="63" t="s">
        <v>743</v>
      </c>
      <c r="K60" s="66">
        <v>784095321</v>
      </c>
      <c r="L60" s="65" t="s">
        <v>1148</v>
      </c>
      <c r="M60" s="67">
        <v>1</v>
      </c>
      <c r="N60" s="65" t="s">
        <v>1151</v>
      </c>
      <c r="O60" s="65" t="s">
        <v>26</v>
      </c>
      <c r="P60" s="78"/>
    </row>
    <row r="61" spans="1:16" s="7" customFormat="1" ht="24.75" customHeight="1" outlineLevel="1" x14ac:dyDescent="0.25">
      <c r="A61" s="142">
        <v>14</v>
      </c>
      <c r="B61" s="64" t="s">
        <v>2682</v>
      </c>
      <c r="C61" s="65" t="s">
        <v>31</v>
      </c>
      <c r="D61" s="63" t="s">
        <v>2696</v>
      </c>
      <c r="E61" s="143">
        <v>43922</v>
      </c>
      <c r="F61" s="143">
        <v>44165</v>
      </c>
      <c r="G61" s="158">
        <f t="shared" si="3"/>
        <v>8.1</v>
      </c>
      <c r="H61" s="64" t="s">
        <v>2738</v>
      </c>
      <c r="I61" s="63" t="s">
        <v>208</v>
      </c>
      <c r="J61" s="63" t="s">
        <v>226</v>
      </c>
      <c r="K61" s="66">
        <v>1148930696</v>
      </c>
      <c r="L61" s="65" t="s">
        <v>1148</v>
      </c>
      <c r="M61" s="67">
        <v>1</v>
      </c>
      <c r="N61" s="65" t="s">
        <v>1151</v>
      </c>
      <c r="O61" s="65" t="s">
        <v>26</v>
      </c>
      <c r="P61" s="78"/>
    </row>
    <row r="62" spans="1:16" s="7" customFormat="1" ht="24.75" customHeight="1" outlineLevel="1" x14ac:dyDescent="0.25">
      <c r="A62" s="142">
        <v>15</v>
      </c>
      <c r="B62" s="64" t="s">
        <v>2683</v>
      </c>
      <c r="C62" s="65" t="s">
        <v>31</v>
      </c>
      <c r="D62" s="63" t="s">
        <v>2697</v>
      </c>
      <c r="E62" s="143" t="s">
        <v>2709</v>
      </c>
      <c r="F62" s="143" t="s">
        <v>2722</v>
      </c>
      <c r="G62" s="158">
        <f t="shared" si="3"/>
        <v>9.8333333333333339</v>
      </c>
      <c r="H62" s="64" t="s">
        <v>2739</v>
      </c>
      <c r="I62" s="63" t="s">
        <v>163</v>
      </c>
      <c r="J62" s="63" t="s">
        <v>183</v>
      </c>
      <c r="K62" s="66">
        <v>1037700000</v>
      </c>
      <c r="L62" s="65" t="s">
        <v>1148</v>
      </c>
      <c r="M62" s="67">
        <v>1</v>
      </c>
      <c r="N62" s="65" t="s">
        <v>1151</v>
      </c>
      <c r="O62" s="65" t="s">
        <v>26</v>
      </c>
      <c r="P62" s="78"/>
    </row>
    <row r="63" spans="1:16" s="7" customFormat="1" ht="24.75" customHeight="1" outlineLevel="1" x14ac:dyDescent="0.25">
      <c r="A63" s="142">
        <v>16</v>
      </c>
      <c r="B63" s="64" t="s">
        <v>2683</v>
      </c>
      <c r="C63" s="65" t="s">
        <v>31</v>
      </c>
      <c r="D63" s="63" t="s">
        <v>2698</v>
      </c>
      <c r="E63" s="143" t="s">
        <v>2710</v>
      </c>
      <c r="F63" s="143" t="s">
        <v>2723</v>
      </c>
      <c r="G63" s="158">
        <f t="shared" si="3"/>
        <v>11.033333333333333</v>
      </c>
      <c r="H63" s="64" t="s">
        <v>2739</v>
      </c>
      <c r="I63" s="63" t="s">
        <v>163</v>
      </c>
      <c r="J63" s="63" t="s">
        <v>183</v>
      </c>
      <c r="K63" s="66">
        <v>810050000</v>
      </c>
      <c r="L63" s="65" t="s">
        <v>1148</v>
      </c>
      <c r="M63" s="67">
        <v>1</v>
      </c>
      <c r="N63" s="65" t="s">
        <v>1151</v>
      </c>
      <c r="O63" s="65" t="s">
        <v>26</v>
      </c>
      <c r="P63" s="78"/>
    </row>
    <row r="64" spans="1:16" s="7" customFormat="1" ht="24.75" customHeight="1" outlineLevel="1" x14ac:dyDescent="0.25">
      <c r="A64" s="142">
        <v>17</v>
      </c>
      <c r="B64" s="64" t="s">
        <v>2683</v>
      </c>
      <c r="C64" s="65" t="s">
        <v>31</v>
      </c>
      <c r="D64" s="63" t="s">
        <v>2699</v>
      </c>
      <c r="E64" s="143" t="s">
        <v>2711</v>
      </c>
      <c r="F64" s="143" t="s">
        <v>2724</v>
      </c>
      <c r="G64" s="158">
        <f t="shared" si="3"/>
        <v>11.033333333333333</v>
      </c>
      <c r="H64" s="64" t="s">
        <v>2739</v>
      </c>
      <c r="I64" s="63" t="s">
        <v>163</v>
      </c>
      <c r="J64" s="63" t="s">
        <v>183</v>
      </c>
      <c r="K64" s="66">
        <v>746300000</v>
      </c>
      <c r="L64" s="65" t="s">
        <v>1148</v>
      </c>
      <c r="M64" s="67">
        <v>1</v>
      </c>
      <c r="N64" s="65" t="s">
        <v>1151</v>
      </c>
      <c r="O64" s="65" t="s">
        <v>26</v>
      </c>
      <c r="P64" s="78"/>
    </row>
    <row r="65" spans="1:16" s="7" customFormat="1" ht="24.75" customHeight="1" outlineLevel="1" x14ac:dyDescent="0.25">
      <c r="A65" s="142">
        <v>18</v>
      </c>
      <c r="B65" s="64" t="s">
        <v>2683</v>
      </c>
      <c r="C65" s="65" t="s">
        <v>31</v>
      </c>
      <c r="D65" s="63" t="s">
        <v>2700</v>
      </c>
      <c r="E65" s="143" t="s">
        <v>2712</v>
      </c>
      <c r="F65" s="143" t="s">
        <v>2725</v>
      </c>
      <c r="G65" s="158">
        <f t="shared" si="3"/>
        <v>11.033333333333333</v>
      </c>
      <c r="H65" s="64" t="s">
        <v>2739</v>
      </c>
      <c r="I65" s="63" t="s">
        <v>163</v>
      </c>
      <c r="J65" s="63" t="s">
        <v>183</v>
      </c>
      <c r="K65" s="66">
        <v>962200000</v>
      </c>
      <c r="L65" s="65" t="s">
        <v>1148</v>
      </c>
      <c r="M65" s="67">
        <v>1</v>
      </c>
      <c r="N65" s="65" t="s">
        <v>1151</v>
      </c>
      <c r="O65" s="65" t="s">
        <v>26</v>
      </c>
      <c r="P65" s="78"/>
    </row>
    <row r="66" spans="1:16" s="7" customFormat="1" ht="24.75" customHeight="1" outlineLevel="1" x14ac:dyDescent="0.25">
      <c r="A66" s="142">
        <v>19</v>
      </c>
      <c r="B66" s="64" t="s">
        <v>2683</v>
      </c>
      <c r="C66" s="65" t="s">
        <v>31</v>
      </c>
      <c r="D66" s="63" t="s">
        <v>2701</v>
      </c>
      <c r="E66" s="143" t="s">
        <v>2713</v>
      </c>
      <c r="F66" s="143" t="s">
        <v>2726</v>
      </c>
      <c r="G66" s="158">
        <f t="shared" si="3"/>
        <v>11.066666666666666</v>
      </c>
      <c r="H66" s="64" t="s">
        <v>2739</v>
      </c>
      <c r="I66" s="63" t="s">
        <v>163</v>
      </c>
      <c r="J66" s="63" t="s">
        <v>183</v>
      </c>
      <c r="K66" s="66">
        <v>880680000</v>
      </c>
      <c r="L66" s="65" t="s">
        <v>1148</v>
      </c>
      <c r="M66" s="67">
        <v>1</v>
      </c>
      <c r="N66" s="65" t="s">
        <v>1151</v>
      </c>
      <c r="O66" s="65" t="s">
        <v>26</v>
      </c>
      <c r="P66" s="78"/>
    </row>
    <row r="67" spans="1:16" s="7" customFormat="1" ht="24.75" customHeight="1" outlineLevel="1" x14ac:dyDescent="0.25">
      <c r="A67" s="142">
        <v>20</v>
      </c>
      <c r="B67" s="64" t="s">
        <v>2683</v>
      </c>
      <c r="C67" s="65" t="s">
        <v>31</v>
      </c>
      <c r="D67" s="63" t="s">
        <v>2702</v>
      </c>
      <c r="E67" s="143" t="s">
        <v>2714</v>
      </c>
      <c r="F67" s="143" t="s">
        <v>2727</v>
      </c>
      <c r="G67" s="158">
        <f t="shared" si="3"/>
        <v>11.033333333333333</v>
      </c>
      <c r="H67" s="64" t="s">
        <v>2739</v>
      </c>
      <c r="I67" s="63" t="s">
        <v>163</v>
      </c>
      <c r="J67" s="63" t="s">
        <v>183</v>
      </c>
      <c r="K67" s="66">
        <v>696180000</v>
      </c>
      <c r="L67" s="65" t="s">
        <v>1148</v>
      </c>
      <c r="M67" s="67">
        <v>1</v>
      </c>
      <c r="N67" s="65" t="s">
        <v>1151</v>
      </c>
      <c r="O67" s="65" t="s">
        <v>26</v>
      </c>
      <c r="P67" s="78"/>
    </row>
    <row r="68" spans="1:16" s="7" customFormat="1" ht="24.75" customHeight="1" outlineLevel="1" x14ac:dyDescent="0.25">
      <c r="A68" s="142">
        <v>21</v>
      </c>
      <c r="B68" s="64" t="s">
        <v>2683</v>
      </c>
      <c r="C68" s="65" t="s">
        <v>31</v>
      </c>
      <c r="D68" s="63" t="s">
        <v>2703</v>
      </c>
      <c r="E68" s="143" t="s">
        <v>2715</v>
      </c>
      <c r="F68" s="143" t="s">
        <v>2728</v>
      </c>
      <c r="G68" s="158">
        <f t="shared" si="3"/>
        <v>10.233333333333333</v>
      </c>
      <c r="H68" s="64" t="s">
        <v>2739</v>
      </c>
      <c r="I68" s="63" t="s">
        <v>163</v>
      </c>
      <c r="J68" s="63" t="s">
        <v>183</v>
      </c>
      <c r="K68" s="66">
        <v>1606000000</v>
      </c>
      <c r="L68" s="65" t="s">
        <v>1148</v>
      </c>
      <c r="M68" s="67">
        <v>1</v>
      </c>
      <c r="N68" s="65" t="s">
        <v>1151</v>
      </c>
      <c r="O68" s="65" t="s">
        <v>26</v>
      </c>
      <c r="P68" s="78"/>
    </row>
    <row r="69" spans="1:16" s="7" customFormat="1" ht="24.75" customHeight="1" outlineLevel="1" x14ac:dyDescent="0.25">
      <c r="A69" s="142">
        <v>22</v>
      </c>
      <c r="B69" s="64" t="s">
        <v>2683</v>
      </c>
      <c r="C69" s="65" t="s">
        <v>31</v>
      </c>
      <c r="D69" s="63" t="s">
        <v>2704</v>
      </c>
      <c r="E69" s="143" t="s">
        <v>2716</v>
      </c>
      <c r="F69" s="143" t="s">
        <v>2729</v>
      </c>
      <c r="G69" s="158">
        <f t="shared" si="3"/>
        <v>10.966666666666667</v>
      </c>
      <c r="H69" s="64" t="s">
        <v>2739</v>
      </c>
      <c r="I69" s="63" t="s">
        <v>163</v>
      </c>
      <c r="J69" s="63" t="s">
        <v>183</v>
      </c>
      <c r="K69" s="66">
        <v>800000000</v>
      </c>
      <c r="L69" s="65" t="s">
        <v>1148</v>
      </c>
      <c r="M69" s="67">
        <v>1</v>
      </c>
      <c r="N69" s="65" t="s">
        <v>1151</v>
      </c>
      <c r="O69" s="65" t="s">
        <v>26</v>
      </c>
      <c r="P69" s="78"/>
    </row>
    <row r="70" spans="1:16" s="7" customFormat="1" ht="24.75" customHeight="1" outlineLevel="1" x14ac:dyDescent="0.25">
      <c r="A70" s="142">
        <v>23</v>
      </c>
      <c r="B70" s="64" t="s">
        <v>2683</v>
      </c>
      <c r="C70" s="65" t="s">
        <v>31</v>
      </c>
      <c r="D70" s="63" t="s">
        <v>2705</v>
      </c>
      <c r="E70" s="143" t="s">
        <v>2717</v>
      </c>
      <c r="F70" s="143" t="s">
        <v>2730</v>
      </c>
      <c r="G70" s="158">
        <f t="shared" si="3"/>
        <v>11</v>
      </c>
      <c r="H70" s="64" t="s">
        <v>2739</v>
      </c>
      <c r="I70" s="63" t="s">
        <v>163</v>
      </c>
      <c r="J70" s="63" t="s">
        <v>183</v>
      </c>
      <c r="K70" s="66">
        <v>880000000</v>
      </c>
      <c r="L70" s="65" t="s">
        <v>1148</v>
      </c>
      <c r="M70" s="67">
        <v>1</v>
      </c>
      <c r="N70" s="65" t="s">
        <v>1151</v>
      </c>
      <c r="O70" s="65" t="s">
        <v>26</v>
      </c>
      <c r="P70" s="78"/>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8"/>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8"/>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8"/>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8"/>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8"/>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8"/>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8"/>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8"/>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8"/>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8"/>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8"/>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8"/>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8"/>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8"/>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8"/>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8"/>
    </row>
    <row r="91" spans="1:16" s="7" customFormat="1" ht="24.75" customHeight="1" outlineLevel="1" x14ac:dyDescent="0.25">
      <c r="A91" s="141">
        <v>44</v>
      </c>
      <c r="B91" s="121"/>
      <c r="C91" s="123"/>
      <c r="D91" s="120"/>
      <c r="E91" s="143"/>
      <c r="F91" s="143"/>
      <c r="G91" s="158" t="str">
        <f t="shared" si="3"/>
        <v/>
      </c>
      <c r="H91" s="121"/>
      <c r="I91" s="120"/>
      <c r="J91" s="120"/>
      <c r="K91" s="122"/>
      <c r="L91" s="123"/>
      <c r="M91" s="116"/>
      <c r="N91" s="123"/>
      <c r="O91" s="123"/>
      <c r="P91" s="78"/>
    </row>
    <row r="92" spans="1:16" s="7" customFormat="1" ht="24.75" customHeight="1" outlineLevel="1" x14ac:dyDescent="0.25">
      <c r="A92" s="141">
        <v>45</v>
      </c>
      <c r="B92" s="121"/>
      <c r="C92" s="123"/>
      <c r="D92" s="120"/>
      <c r="E92" s="143"/>
      <c r="F92" s="143"/>
      <c r="G92" s="158" t="str">
        <f t="shared" si="3"/>
        <v/>
      </c>
      <c r="H92" s="121"/>
      <c r="I92" s="120"/>
      <c r="J92" s="120"/>
      <c r="K92" s="122"/>
      <c r="L92" s="123"/>
      <c r="M92" s="116"/>
      <c r="N92" s="123"/>
      <c r="O92" s="123"/>
      <c r="P92" s="78"/>
    </row>
    <row r="93" spans="1:16" s="7" customFormat="1" ht="24.75" customHeight="1" outlineLevel="1" x14ac:dyDescent="0.25">
      <c r="A93" s="141">
        <v>46</v>
      </c>
      <c r="B93" s="121"/>
      <c r="C93" s="123"/>
      <c r="D93" s="120"/>
      <c r="E93" s="143"/>
      <c r="F93" s="143"/>
      <c r="G93" s="158" t="str">
        <f t="shared" si="3"/>
        <v/>
      </c>
      <c r="H93" s="121"/>
      <c r="I93" s="120"/>
      <c r="J93" s="120"/>
      <c r="K93" s="122"/>
      <c r="L93" s="123"/>
      <c r="M93" s="116"/>
      <c r="N93" s="123"/>
      <c r="O93" s="123"/>
      <c r="P93" s="78"/>
    </row>
    <row r="94" spans="1:16" s="7" customFormat="1" ht="24.75" customHeight="1" outlineLevel="1" x14ac:dyDescent="0.25">
      <c r="A94" s="141">
        <v>47</v>
      </c>
      <c r="B94" s="121"/>
      <c r="C94" s="123"/>
      <c r="D94" s="120"/>
      <c r="E94" s="143"/>
      <c r="F94" s="143"/>
      <c r="G94" s="158" t="str">
        <f t="shared" si="3"/>
        <v/>
      </c>
      <c r="H94" s="121"/>
      <c r="I94" s="120"/>
      <c r="J94" s="120"/>
      <c r="K94" s="122"/>
      <c r="L94" s="123"/>
      <c r="M94" s="116"/>
      <c r="N94" s="123"/>
      <c r="O94" s="123"/>
      <c r="P94" s="78"/>
    </row>
    <row r="95" spans="1:16" s="7" customFormat="1" ht="24.75" customHeight="1" outlineLevel="1" x14ac:dyDescent="0.25">
      <c r="A95" s="142">
        <v>48</v>
      </c>
      <c r="B95" s="121"/>
      <c r="C95" s="123"/>
      <c r="D95" s="120"/>
      <c r="E95" s="143"/>
      <c r="F95" s="143"/>
      <c r="G95" s="158" t="str">
        <f t="shared" si="3"/>
        <v/>
      </c>
      <c r="H95" s="121"/>
      <c r="I95" s="120"/>
      <c r="J95" s="120"/>
      <c r="K95" s="122"/>
      <c r="L95" s="123"/>
      <c r="M95" s="116"/>
      <c r="N95" s="123"/>
      <c r="O95" s="123"/>
      <c r="P95" s="78"/>
    </row>
    <row r="96" spans="1:16" s="7" customFormat="1" ht="24.75" customHeight="1" outlineLevel="1" x14ac:dyDescent="0.25">
      <c r="A96" s="142">
        <v>49</v>
      </c>
      <c r="B96" s="121"/>
      <c r="C96" s="123"/>
      <c r="D96" s="120"/>
      <c r="E96" s="143"/>
      <c r="F96" s="143"/>
      <c r="G96" s="158" t="str">
        <f t="shared" si="3"/>
        <v/>
      </c>
      <c r="H96" s="121"/>
      <c r="I96" s="120"/>
      <c r="J96" s="120"/>
      <c r="K96" s="122"/>
      <c r="L96" s="123"/>
      <c r="M96" s="116"/>
      <c r="N96" s="123"/>
      <c r="O96" s="123"/>
      <c r="P96" s="78"/>
    </row>
    <row r="97" spans="1:16" s="7" customFormat="1" ht="24.75" customHeight="1" outlineLevel="1" x14ac:dyDescent="0.25">
      <c r="A97" s="142">
        <v>50</v>
      </c>
      <c r="B97" s="121"/>
      <c r="C97" s="123"/>
      <c r="D97" s="120"/>
      <c r="E97" s="143"/>
      <c r="F97" s="143"/>
      <c r="G97" s="158" t="str">
        <f t="shared" si="3"/>
        <v/>
      </c>
      <c r="H97" s="121"/>
      <c r="I97" s="120"/>
      <c r="J97" s="120"/>
      <c r="K97" s="122"/>
      <c r="L97" s="123"/>
      <c r="M97" s="116"/>
      <c r="N97" s="123"/>
      <c r="O97" s="123"/>
      <c r="P97" s="78"/>
    </row>
    <row r="98" spans="1:16" s="7" customFormat="1" ht="24.75" customHeight="1" outlineLevel="1" x14ac:dyDescent="0.25">
      <c r="A98" s="142">
        <v>51</v>
      </c>
      <c r="B98" s="121"/>
      <c r="C98" s="123"/>
      <c r="D98" s="120"/>
      <c r="E98" s="143"/>
      <c r="F98" s="143"/>
      <c r="G98" s="158" t="str">
        <f t="shared" si="3"/>
        <v/>
      </c>
      <c r="H98" s="121"/>
      <c r="I98" s="120"/>
      <c r="J98" s="120"/>
      <c r="K98" s="122"/>
      <c r="L98" s="123"/>
      <c r="M98" s="116"/>
      <c r="N98" s="123"/>
      <c r="O98" s="123"/>
      <c r="P98" s="78"/>
    </row>
    <row r="99" spans="1:16" s="7" customFormat="1" ht="24.75" customHeight="1" outlineLevel="1" x14ac:dyDescent="0.25">
      <c r="A99" s="142">
        <v>52</v>
      </c>
      <c r="B99" s="121"/>
      <c r="C99" s="123"/>
      <c r="D99" s="120"/>
      <c r="E99" s="143"/>
      <c r="F99" s="143"/>
      <c r="G99" s="158" t="str">
        <f t="shared" si="3"/>
        <v/>
      </c>
      <c r="H99" s="121"/>
      <c r="I99" s="120"/>
      <c r="J99" s="120"/>
      <c r="K99" s="122"/>
      <c r="L99" s="123"/>
      <c r="M99" s="116"/>
      <c r="N99" s="123"/>
      <c r="O99" s="123"/>
      <c r="P99" s="78"/>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6"/>
      <c r="N100" s="123"/>
      <c r="O100" s="123"/>
      <c r="P100" s="78"/>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6"/>
      <c r="N101" s="123"/>
      <c r="O101" s="123"/>
      <c r="P101" s="78"/>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6"/>
      <c r="N102" s="123"/>
      <c r="O102" s="123"/>
      <c r="P102" s="78"/>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6"/>
      <c r="N103" s="123"/>
      <c r="O103" s="123"/>
      <c r="P103" s="78"/>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6"/>
      <c r="N104" s="123"/>
      <c r="O104" s="123"/>
      <c r="P104" s="78"/>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6"/>
      <c r="N105" s="123"/>
      <c r="O105" s="123"/>
      <c r="P105" s="78"/>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2665</v>
      </c>
      <c r="C114" s="161" t="s">
        <v>31</v>
      </c>
      <c r="D114" s="119"/>
      <c r="E114" s="143"/>
      <c r="F114" s="143"/>
      <c r="G114" s="158" t="str">
        <f>IF(AND(E114&lt;&gt;"",F114&lt;&gt;""),((F114-E114)/30),"")</f>
        <v/>
      </c>
      <c r="H114" s="121"/>
      <c r="I114" s="120"/>
      <c r="J114" s="120"/>
      <c r="K114" s="122"/>
      <c r="L114" s="99" t="str">
        <f>+IF(AND(K114&gt;0,O114="Ejecución"),(K114/877802)*Tabla28[[#This Row],[% participación]],IF(AND(K114&gt;0,O114&lt;&gt;"Ejecución"),"-",""))</f>
        <v/>
      </c>
      <c r="M114" s="123"/>
      <c r="N114" s="171" t="str">
        <f>+IF(M118="No",1,IF(M118="Si","Ingrese %",""))</f>
        <v/>
      </c>
      <c r="O114" s="160" t="s">
        <v>1150</v>
      </c>
      <c r="P114" s="77"/>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99" t="str">
        <f>+IF(AND(K115&gt;0,O115="Ejecución"),(K115/877802)*Tabla28[[#This Row],[% participación]],IF(AND(K115&gt;0,O115&lt;&gt;"Ejecución"),"-",""))</f>
        <v/>
      </c>
      <c r="M115" s="65"/>
      <c r="N115" s="171" t="str">
        <f>+IF(M118="No",1,IF(M118="Si","Ingrese %",""))</f>
        <v/>
      </c>
      <c r="O115" s="160" t="s">
        <v>1150</v>
      </c>
      <c r="P115" s="77"/>
    </row>
    <row r="116" spans="1:16" s="6" customFormat="1" ht="24.75" customHeight="1" x14ac:dyDescent="0.25">
      <c r="A116" s="141">
        <v>3</v>
      </c>
      <c r="B116" s="159" t="s">
        <v>2665</v>
      </c>
      <c r="C116" s="161" t="s">
        <v>31</v>
      </c>
      <c r="D116" s="63"/>
      <c r="E116" s="143"/>
      <c r="F116" s="143"/>
      <c r="G116" s="158" t="str">
        <f t="shared" si="4"/>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25">
      <c r="A121" s="142">
        <v>8</v>
      </c>
      <c r="B121" s="159" t="s">
        <v>2665</v>
      </c>
      <c r="C121" s="161" t="s">
        <v>31</v>
      </c>
      <c r="D121" s="63"/>
      <c r="E121" s="143"/>
      <c r="F121" s="143"/>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2658</v>
      </c>
      <c r="C168" s="232"/>
      <c r="D168" s="232"/>
      <c r="E168" s="8"/>
      <c r="F168" s="5"/>
      <c r="H168" s="80" t="s">
        <v>2657</v>
      </c>
      <c r="I168" s="213"/>
      <c r="J168" s="214"/>
      <c r="K168" s="214"/>
      <c r="L168" s="214"/>
      <c r="M168" s="214"/>
      <c r="N168" s="214"/>
      <c r="O168" s="21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5"/>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0.01</v>
      </c>
      <c r="G179" s="163">
        <f>IF(F179&gt;0,SUM(E179+F179),"")</f>
        <v>0.03</v>
      </c>
      <c r="H179" s="5"/>
      <c r="I179" s="189" t="s">
        <v>2671</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4">
        <f>+SUM(G179:G182)</f>
        <v>0.03</v>
      </c>
      <c r="D185" s="90" t="s">
        <v>2628</v>
      </c>
      <c r="E185" s="93">
        <f>+(C185*SUM(K20:K35))</f>
        <v>0</v>
      </c>
      <c r="F185" s="91"/>
      <c r="G185" s="92"/>
      <c r="H185" s="87"/>
      <c r="I185" s="89" t="s">
        <v>2627</v>
      </c>
      <c r="J185" s="164">
        <f>+SUM(M179:M183)</f>
        <v>0.02</v>
      </c>
      <c r="K185" s="234" t="s">
        <v>2628</v>
      </c>
      <c r="L185" s="234"/>
      <c r="M185" s="93">
        <f>+J185*(SUM(K20:K35))</f>
        <v>0</v>
      </c>
      <c r="N185" s="94"/>
      <c r="O185" s="95"/>
    </row>
    <row r="186" spans="1:28" ht="15.75" thickBot="1" x14ac:dyDescent="0.3">
      <c r="A186" s="10"/>
      <c r="B186" s="96"/>
      <c r="C186" s="96"/>
      <c r="D186" s="96"/>
      <c r="E186" s="96"/>
      <c r="F186" s="96"/>
      <c r="G186" s="96"/>
      <c r="H186" s="96"/>
      <c r="I186" s="166" t="s">
        <v>2673</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5">
        <v>34446</v>
      </c>
      <c r="D193" s="5"/>
      <c r="E193" s="124">
        <v>216</v>
      </c>
      <c r="F193" s="5"/>
      <c r="G193" s="5"/>
      <c r="H193" s="145" t="s">
        <v>2677</v>
      </c>
      <c r="J193" s="5"/>
      <c r="K193" s="125">
        <v>37636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5" t="s">
        <v>2676</v>
      </c>
      <c r="D211" s="21"/>
      <c r="G211" s="27" t="s">
        <v>2620</v>
      </c>
      <c r="H211" s="146" t="s">
        <v>2678</v>
      </c>
      <c r="J211" s="27" t="s">
        <v>2622</v>
      </c>
      <c r="K211" s="146" t="s">
        <v>2680</v>
      </c>
      <c r="L211" s="21"/>
      <c r="M211" s="21"/>
      <c r="N211" s="21"/>
      <c r="O211" s="8"/>
    </row>
    <row r="212" spans="1:15" x14ac:dyDescent="0.25">
      <c r="A212" s="9"/>
      <c r="B212" s="27" t="s">
        <v>2619</v>
      </c>
      <c r="C212" s="145" t="s">
        <v>2676</v>
      </c>
      <c r="D212" s="21"/>
      <c r="G212" s="27" t="s">
        <v>2621</v>
      </c>
      <c r="H212" s="146" t="s">
        <v>2679</v>
      </c>
      <c r="J212" s="27" t="s">
        <v>2623</v>
      </c>
      <c r="K212" s="145"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Teresa Muñoz</cp:lastModifiedBy>
  <cp:lastPrinted>2020-11-20T15:12:35Z</cp:lastPrinted>
  <dcterms:created xsi:type="dcterms:W3CDTF">2020-10-14T21:57:42Z</dcterms:created>
  <dcterms:modified xsi:type="dcterms:W3CDTF">2021-01-06T03:15:06Z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