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<sst xmlns="http://schemas.openxmlformats.org/spreadsheetml/2006/main" count="3547" uniqueCount="2799">
  <si>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</si>
  <si>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</si>
  <si>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</si>
  <si>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</si>
  <si>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</si>
  <si>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</si>
  <si>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</si>
  <si>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</si>
  <si>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</si>
  <si>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</si>
  <si>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</si>
  <si>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</si>
  <si>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</si>
  <si>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</si>
  <si>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</si>
  <si>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</si>
  <si>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</si>
  <si>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</si>
  <si>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</si>
  <si>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</si>
  <si>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</si>
  <si>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</si>
  <si>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</si>
  <si>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</si>
  <si>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</si>
  <si>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</si>
  <si>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</si>
  <si>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</si>
  <si>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</si>
  <si>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</si>
  <si>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</si>
  <si>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</si>
  <si>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</si>
  <si>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</si>
  <si>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</si>
  <si>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</si>
  <si>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</si>
  <si>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</si>
  <si>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</si>
  <si>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</si>
  <si>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</si>
  <si>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</si>
  <si>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</si>
  <si>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</si>
  <si>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</si>
  <si>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</si>
  <si>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</si>
  <si>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</si>
  <si>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</si>
  <si>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</si>
  <si>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</si>
  <si>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</si>
  <si>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</si>
  <si>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</si>
  <si>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</si>
  <si>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</si>
  <si>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</si>
  <si>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</si>
  <si>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</si>
  <si>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</si>
  <si>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</si>
  <si>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</si>
  <si>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</si>
  <si>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</si>
  <si>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</si>
  <si>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</si>
  <si>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</si>
  <si>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</si>
  <si>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</si>
  <si>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</si>
  <si>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</si>
  <si>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</si>
  <si>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</si>
  <si>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</si>
  <si>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</si>
  <si>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</si>
  <si>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</si>
  <si>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</si>
  <si>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</si>
  <si>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</si>
  <si>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</si>
  <si>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</si>
  <si>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</si>
  <si>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</si>
  <si>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</si>
  <si>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</si>
  <si>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</si>
  <si>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</si>
  <si>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</si>
  <si>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</si>
  <si>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</si>
  <si>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</si>
  <si>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</si>
  <si>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</si>
  <si>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</si>
  <si>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</si>
  <si>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</si>
  <si>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</si>
  <si>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</si>
  <si>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</si>
  <si>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</si>
  <si>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</si>
  <si>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</si>
  <si>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</si>
  <si>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</si>
  <si>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</si>
  <si>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</si>
  <si>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</si>
  <si>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</si>
  <si>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</si>
  <si>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</si>
  <si>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</si>
  <si>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</si>
  <si>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</si>
  <si>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</si>
  <si>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</si>
  <si>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</si>
  <si>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</si>
  <si>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</si>
  <si>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</si>
  <si>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</si>
  <si>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</si>
  <si>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</si>
  <si>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</si>
  <si>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</si>
  <si>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</si>
  <si>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</si>
  <si>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</si>
  <si>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</si>
  <si>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</si>
  <si>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</si>
  <si>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</si>
  <si>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</si>
  <si>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</si>
  <si>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</si>
  <si>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</si>
  <si>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</si>
  <si>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</si>
  <si>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</si>
  <si>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</si>
  <si>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</si>
  <si>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</si>
  <si>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</si>
  <si>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</si>
  <si>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</si>
  <si>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</si>
  <si>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</si>
  <si>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</si>
  <si>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</si>
  <si>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</si>
  <si>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</si>
  <si>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</si>
  <si>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</si>
  <si>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</si>
  <si>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</si>
  <si>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</si>
  <si>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</si>
  <si>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</si>
  <si>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</si>
  <si>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</si>
  <si>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</si>
  <si>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</si>
  <si>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</si>
  <si>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</si>
  <si>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</si>
  <si>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</si>
  <si>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</si>
  <si>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</si>
  <si>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</si>
  <si>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</si>
  <si>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</si>
  <si>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</si>
  <si>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</si>
  <si>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</si>
  <si>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</si>
  <si>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</si>
  <si>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</si>
  <si>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</si>
  <si>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</si>
  <si>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</si>
  <si>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</si>
  <si>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</si>
  <si>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</si>
  <si>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</si>
  <si>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</si>
  <si>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</si>
  <si>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</si>
  <si>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</si>
  <si>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</si>
  <si>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</si>
  <si>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</si>
  <si>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</si>
  <si>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</si>
  <si>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</si>
  <si>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</si>
  <si>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</si>
  <si>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</si>
  <si>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</si>
  <si>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</si>
  <si>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</si>
  <si>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</si>
  <si>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</si>
  <si>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</si>
  <si>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</si>
  <si>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</si>
  <si>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</si>
  <si>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</si>
  <si>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</si>
  <si>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</si>
  <si>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</si>
  <si>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</si>
  <si>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</si>
  <si>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</si>
  <si>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</si>
  <si>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</si>
  <si>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</si>
  <si>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</si>
  <si>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</si>
  <si>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</si>
  <si>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</si>
  <si>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</si>
  <si>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</si>
  <si>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</si>
  <si>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</si>
  <si>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</si>
  <si>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</si>
  <si>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</si>
  <si>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</si>
  <si>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</si>
  <si>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</si>
  <si>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</si>
  <si>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</si>
  <si>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</si>
  <si>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</si>
  <si>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</si>
  <si>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</si>
  <si>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</si>
  <si>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</si>
  <si>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</si>
  <si>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</si>
  <si>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</si>
  <si>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</si>
  <si>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</si>
  <si>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</si>
  <si>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</si>
  <si>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</si>
  <si>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</si>
  <si>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</si>
  <si>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</si>
  <si>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</si>
  <si>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</si>
  <si>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</si>
  <si>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</si>
  <si>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</si>
  <si>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</si>
  <si>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</si>
  <si>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</si>
  <si>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</si>
  <si>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</si>
  <si>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</si>
  <si>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</si>
  <si>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</si>
  <si>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</si>
  <si>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</si>
  <si>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</si>
  <si>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</si>
  <si>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</si>
  <si>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</si>
  <si>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</si>
  <si>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</si>
  <si>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</si>
  <si>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</si>
  <si>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</si>
  <si>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</si>
  <si>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</si>
  <si>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</si>
  <si>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</si>
  <si>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</si>
  <si>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</si>
  <si>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</si>
  <si>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</si>
  <si>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</si>
  <si>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</si>
  <si>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</si>
  <si>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</si>
  <si>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</si>
  <si>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</si>
  <si>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</si>
  <si>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</si>
  <si>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</si>
  <si>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</si>
  <si>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</si>
  <si>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</si>
  <si>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</si>
  <si>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</si>
  <si>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</si>
  <si>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</si>
  <si>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</si>
  <si>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</si>
  <si>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</si>
  <si>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</si>
  <si>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</si>
  <si>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</si>
  <si>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</si>
  <si>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</si>
  <si>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</si>
  <si>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</si>
  <si>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</si>
  <si>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</si>
  <si>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</si>
  <si>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</si>
  <si>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</si>
  <si>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</si>
  <si>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</si>
  <si>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</si>
  <si>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</si>
  <si>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</si>
  <si>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</si>
  <si>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</si>
  <si>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</si>
  <si>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</si>
  <si>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</si>
  <si>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</si>
  <si>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</si>
  <si>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</si>
  <si>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</si>
  <si>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</si>
  <si>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</si>
  <si>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</si>
  <si>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</si>
  <si>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</si>
  <si>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</si>
  <si>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</si>
  <si>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</si>
  <si>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</si>
  <si>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</si>
  <si>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</si>
  <si>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</si>
  <si>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</si>
  <si>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</si>
  <si>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</si>
  <si>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</si>
  <si>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</si>
  <si>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</si>
  <si>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</si>
  <si>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</si>
  <si>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</si>
  <si>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</si>
  <si>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</si>
  <si>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</si>
  <si>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</si>
  <si>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</si>
  <si>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</si>
  <si>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</si>
  <si>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</si>
  <si>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</si>
  <si>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</si>
  <si>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</si>
  <si>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</si>
  <si>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</si>
  <si>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</si>
  <si>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</si>
  <si>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</si>
  <si>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</si>
  <si>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</si>
  <si>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</si>
  <si>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</si>
  <si>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</si>
  <si>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</si>
  <si>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</si>
  <si>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</si>
  <si>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</si>
  <si>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</si>
  <si>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</si>
  <si>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</si>
  <si>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</si>
  <si>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</si>
  <si>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</si>
  <si>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</si>
  <si>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</si>
  <si>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</si>
  <si>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</si>
  <si>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</si>
  <si>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</si>
  <si>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</si>
  <si>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</si>
  <si>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</si>
  <si>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</si>
  <si>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</si>
  <si>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</si>
  <si>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</si>
  <si>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</si>
  <si>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</si>
  <si>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</si>
  <si>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</si>
  <si>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</si>
  <si>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</si>
  <si>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</si>
  <si>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</si>
  <si>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</si>
  <si>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</si>
  <si>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</si>
  <si>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</si>
  <si>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</si>
  <si>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</si>
  <si>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</si>
  <si>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</si>
  <si>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</si>
  <si>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</si>
  <si>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</si>
  <si>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</si>
  <si>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</si>
  <si>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</si>
  <si>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</si>
  <si>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</si>
  <si>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</si>
  <si>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</si>
  <si>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</si>
  <si>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</si>
  <si>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</si>
  <si>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</si>
  <si>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</si>
  <si>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</si>
  <si>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</si>
  <si>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</si>
  <si>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</si>
  <si>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</si>
  <si>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</si>
  <si>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</si>
  <si>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</si>
  <si>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</si>
  <si>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</si>
  <si>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</si>
  <si>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</si>
  <si>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</si>
  <si>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</si>
  <si>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</si>
  <si>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</si>
  <si>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</si>
  <si>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</si>
  <si>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</si>
  <si>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</si>
  <si>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</si>
  <si>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</si>
  <si>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</si>
  <si>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</si>
  <si>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</si>
  <si>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</si>
  <si>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</si>
  <si>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</si>
  <si>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</si>
  <si>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</si>
  <si>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</si>
  <si>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</si>
  <si>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</si>
  <si>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</si>
  <si>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</si>
  <si>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</si>
  <si>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</si>
  <si>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</si>
  <si>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</si>
  <si>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</si>
  <si>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</si>
  <si>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</si>
  <si>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</si>
  <si>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</si>
  <si>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</si>
  <si>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</si>
  <si>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</si>
  <si>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</si>
  <si>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</si>
  <si>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</si>
  <si>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</si>
  <si>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</si>
  <si>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</si>
  <si>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</si>
  <si>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</si>
  <si>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</si>
  <si>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</si>
  <si>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</si>
  <si>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</si>
  <si>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</si>
  <si>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</si>
  <si>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</si>
  <si>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</si>
  <si>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</si>
  <si>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</si>
  <si>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</si>
  <si>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</si>
  <si>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</si>
  <si>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</si>
  <si>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</si>
  <si>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</si>
  <si>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</si>
  <si>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</si>
  <si>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</si>
  <si>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</si>
  <si>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</si>
  <si>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</si>
  <si>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</si>
  <si>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</si>
  <si>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</si>
  <si>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</si>
  <si>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</si>
  <si>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</si>
  <si>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</si>
  <si>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</si>
  <si>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</si>
  <si>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</si>
  <si>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</si>
  <si>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</si>
  <si>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</si>
  <si>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</si>
  <si>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</si>
  <si>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</si>
  <si>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</si>
  <si>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</si>
  <si>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</si>
  <si>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</si>
  <si>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</si>
  <si>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</si>
  <si>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</si>
  <si>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</si>
  <si>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</si>
  <si>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</si>
  <si>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</si>
  <si>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</si>
  <si>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</si>
  <si>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</si>
  <si>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</si>
  <si>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</si>
  <si>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</si>
  <si>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</si>
  <si>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</si>
  <si>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</si>
  <si>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</si>
  <si>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</si>
  <si>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</si>
  <si>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</si>
  <si>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</si>
  <si>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</si>
  <si>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</si>
  <si>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</si>
  <si>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</si>
  <si>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</si>
  <si>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</si>
  <si>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</si>
  <si>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</si>
  <si>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</si>
  <si>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</si>
  <si>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</si>
  <si>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</si>
  <si>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</si>
  <si>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</si>
  <si>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</si>
  <si>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</si>
  <si>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</si>
  <si>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</si>
  <si>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</si>
  <si>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</si>
  <si>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</si>
  <si>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</si>
  <si>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</si>
  <si>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</si>
  <si>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</si>
  <si>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</si>
  <si>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</si>
  <si>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</si>
  <si>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</si>
  <si>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</si>
  <si>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</si>
  <si>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</si>
  <si>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</si>
  <si>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</si>
  <si>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</si>
  <si>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</si>
  <si>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</si>
  <si>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</si>
  <si>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</si>
  <si>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</si>
  <si>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</si>
  <si>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</si>
  <si>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</si>
  <si>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</si>
  <si>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</si>
  <si>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</si>
  <si>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</si>
  <si>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</si>
  <si>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</si>
  <si>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</si>
  <si>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</si>
  <si>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</si>
  <si>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</si>
  <si>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</si>
  <si>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</si>
  <si>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</si>
  <si>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</si>
  <si>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</si>
  <si>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</si>
  <si>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</si>
  <si>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</si>
  <si>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</si>
  <si>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</si>
  <si>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</si>
  <si>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</si>
  <si>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</si>
  <si>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</si>
  <si>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</si>
  <si>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</si>
  <si>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</si>
  <si>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</si>
  <si>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</si>
  <si>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</si>
  <si>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</si>
  <si>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</si>
  <si>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</si>
  <si>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</si>
  <si>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</si>
  <si>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</si>
  <si>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</si>
  <si>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</si>
  <si>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</si>
  <si>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</si>
  <si>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</si>
  <si>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</si>
  <si>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</si>
  <si>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</si>
  <si>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</si>
  <si>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</si>
  <si>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</si>
  <si>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</si>
  <si>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</si>
  <si>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</si>
  <si>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</si>
  <si>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</si>
  <si>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</si>
  <si>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</si>
  <si>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</si>
  <si>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</si>
  <si>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</si>
  <si>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</si>
  <si>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</si>
  <si>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</si>
  <si>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</si>
  <si>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</si>
  <si>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</si>
  <si>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</si>
  <si>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</si>
  <si>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</si>
  <si>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</si>
  <si>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</si>
  <si>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</si>
  <si>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</si>
  <si>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</si>
  <si>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</si>
  <si>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</si>
  <si>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</si>
  <si>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</si>
  <si>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</si>
  <si>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</si>
  <si>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</si>
  <si>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</si>
  <si>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</si>
  <si>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</si>
  <si>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</si>
  <si>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</si>
  <si>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</si>
  <si>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</si>
  <si>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</si>
  <si>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</si>
  <si>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</si>
  <si>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</si>
  <si>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</si>
  <si>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</si>
  <si>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</si>
  <si>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</si>
  <si>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</si>
  <si>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</si>
  <si>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</si>
  <si>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</si>
  <si>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</si>
  <si>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</si>
  <si>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</si>
  <si>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</si>
  <si>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</si>
  <si>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</si>
  <si>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</si>
  <si>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</si>
  <si>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</si>
  <si>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</si>
  <si>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</si>
  <si>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</si>
  <si>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</si>
  <si>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</si>
  <si>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</si>
  <si>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</si>
  <si>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</si>
  <si>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</si>
  <si>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</si>
  <si>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</si>
  <si>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</si>
  <si>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</si>
  <si>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</si>
  <si>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</si>
  <si>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</si>
  <si>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</si>
  <si>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</si>
  <si>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</si>
  <si>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</si>
  <si>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</si>
  <si>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</si>
  <si>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</si>
  <si>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</si>
  <si>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</si>
  <si>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</si>
  <si>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</si>
  <si>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</si>
  <si>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</si>
  <si>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</si>
  <si>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</si>
  <si>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</si>
  <si>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</si>
  <si>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</si>
  <si>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</si>
  <si>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</si>
  <si>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</si>
  <si>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</si>
  <si>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</si>
  <si>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</si>
  <si>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</si>
  <si>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</si>
  <si>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</si>
  <si>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</si>
  <si>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</si>
  <si>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</si>
  <si>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</si>
  <si>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</si>
  <si>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</si>
  <si>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</si>
  <si>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</si>
  <si>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</si>
  <si>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</si>
  <si>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</si>
  <si>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</si>
  <si>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</si>
  <si>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</si>
  <si>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</si>
  <si>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</si>
  <si>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</si>
  <si>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</si>
  <si>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</si>
  <si>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</si>
  <si>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</si>
  <si>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</si>
  <si>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</si>
  <si>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</si>
  <si>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</si>
  <si>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</si>
  <si>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</si>
  <si>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</si>
  <si>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</si>
  <si>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</si>
  <si>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</si>
  <si>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</si>
  <si>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</si>
  <si>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</si>
  <si>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</si>
  <si>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</si>
  <si>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</si>
  <si>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</si>
  <si>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</si>
  <si>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</si>
  <si>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</si>
  <si>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</si>
  <si>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</si>
  <si>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</si>
  <si>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</si>
  <si>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</si>
  <si>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</si>
  <si>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</si>
  <si>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</si>
  <si>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</si>
  <si>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</si>
  <si>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</si>
  <si>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</si>
  <si>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</si>
  <si>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</si>
  <si>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</si>
  <si>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</si>
  <si>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</si>
  <si>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</si>
  <si>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</si>
  <si>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</si>
  <si>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</si>
  <si>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</si>
  <si>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</si>
  <si>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</si>
  <si>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</si>
  <si>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</si>
  <si>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</si>
  <si>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</si>
  <si>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</si>
  <si>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</si>
  <si>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</si>
  <si>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</si>
  <si>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</si>
  <si>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</si>
  <si>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</si>
  <si>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</si>
  <si>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</si>
  <si>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</si>
  <si>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</si>
  <si>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</si>
  <si>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</si>
  <si>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</si>
  <si>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</si>
  <si>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</si>
  <si>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</si>
  <si>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</si>
  <si>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</si>
  <si>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</si>
  <si>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</si>
  <si>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</si>
  <si>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</si>
  <si>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</si>
  <si>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</si>
  <si>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</si>
  <si>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</si>
  <si>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</si>
  <si>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</si>
  <si>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</si>
  <si>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</si>
  <si>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</si>
  <si>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</si>
  <si>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</si>
  <si>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</si>
  <si>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</si>
  <si>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</si>
  <si>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</si>
  <si>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</si>
  <si>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</si>
  <si>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</si>
  <si>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</si>
  <si>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</si>
  <si>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</si>
  <si>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</si>
  <si>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</si>
  <si>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</si>
  <si>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</si>
  <si>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</si>
  <si>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</si>
  <si>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</si>
  <si>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</si>
  <si>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</si>
  <si>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</si>
  <si>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</si>
  <si>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</si>
  <si>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</si>
  <si>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</si>
  <si>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</si>
  <si>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</si>
  <si>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</si>
  <si>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</si>
  <si>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</si>
  <si>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</si>
  <si>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</si>
  <si>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</si>
  <si>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</si>
  <si>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</si>
  <si>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</si>
  <si>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</si>
  <si>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</si>
  <si>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</si>
  <si>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</si>
  <si>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</si>
  <si>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</si>
  <si>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</si>
  <si>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</si>
  <si>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</si>
  <si>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</si>
  <si>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</si>
  <si>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</si>
  <si>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</si>
  <si>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</si>
  <si>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</si>
  <si>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</si>
  <si>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</si>
  <si>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</si>
  <si>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</si>
  <si>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</si>
  <si>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</si>
  <si>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</si>
  <si>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</si>
  <si>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</si>
  <si>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</si>
  <si>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</si>
  <si>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</si>
  <si>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</si>
  <si>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</si>
  <si>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</si>
  <si>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</si>
  <si>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</si>
  <si>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</si>
  <si>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</si>
  <si>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</si>
  <si>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</si>
  <si>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</si>
  <si>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</si>
  <si>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</si>
  <si>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</si>
  <si>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</si>
  <si>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</si>
  <si>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</si>
  <si>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</si>
  <si>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</si>
  <si>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</si>
  <si>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</si>
  <si>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</si>
  <si>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</si>
  <si>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</si>
  <si>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</si>
  <si>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</si>
  <si>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</si>
  <si>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</si>
  <si>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</si>
  <si>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</si>
  <si>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</si>
  <si>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</si>
  <si>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</si>
  <si>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</si>
  <si>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</si>
  <si>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</si>
  <si>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</si>
  <si>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</si>
  <si>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</si>
  <si>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</si>
  <si>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</si>
  <si>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</si>
  <si>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</si>
  <si>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</si>
  <si>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</si>
  <si>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</si>
  <si>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</si>
  <si>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</si>
  <si>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</si>
  <si>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</si>
  <si>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</si>
  <si>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</si>
  <si>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</si>
  <si>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</si>
  <si>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</si>
  <si>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</si>
  <si>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</si>
  <si>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</si>
  <si>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</si>
  <si>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</si>
  <si>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</si>
  <si>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</si>
  <si>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</si>
  <si>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</si>
  <si>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</si>
  <si>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</si>
  <si>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</si>
  <si>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</si>
  <si>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</si>
  <si>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</si>
  <si>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</si>
  <si>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</si>
  <si>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</si>
  <si>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</si>
  <si>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</si>
  <si>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</si>
  <si>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</si>
  <si>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</si>
  <si>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</si>
  <si>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</si>
  <si>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</si>
  <si>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</si>
  <si>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</si>
  <si>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</si>
  <si>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</si>
  <si>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</si>
  <si>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</si>
  <si>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</si>
  <si>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</si>
  <si>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</si>
  <si>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</si>
  <si>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</si>
  <si>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</si>
  <si>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</si>
  <si>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</si>
  <si>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</si>
  <si>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</si>
  <si>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</si>
  <si>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</si>
  <si>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</si>
  <si>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</si>
  <si>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</si>
  <si>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</si>
  <si>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</si>
  <si>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</si>
  <si>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</si>
  <si>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</si>
  <si>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</si>
  <si>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</si>
  <si>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</si>
  <si>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</si>
  <si>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</si>
  <si>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</si>
  <si>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</si>
  <si>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</si>
  <si>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</si>
  <si>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</si>
  <si>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</si>
  <si>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</si>
  <si>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</si>
  <si>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</si>
  <si>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</si>
  <si>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</si>
  <si>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</si>
  <si>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</si>
  <si>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</si>
  <si>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</si>
  <si>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</si>
  <si>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</si>
  <si>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</si>
  <si>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</si>
  <si>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</si>
  <si>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</si>
  <si>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</si>
  <si>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</si>
  <si>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</si>
  <si>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</si>
  <si>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</si>
  <si>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</si>
  <si>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</si>
  <si>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</si>
  <si>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</si>
  <si>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</si>
  <si>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</si>
  <si>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</si>
  <si>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</si>
  <si>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</si>
  <si>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</si>
  <si>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</si>
  <si>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</si>
  <si>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</si>
  <si>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</si>
  <si>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</si>
  <si>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</si>
  <si>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</si>
  <si>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</si>
  <si>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</si>
  <si>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</si>
  <si>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</si>
  <si>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</si>
  <si>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</si>
  <si>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</si>
  <si>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</si>
  <si>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</si>
  <si>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</si>
  <si>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</si>
  <si>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</si>
  <si>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</si>
  <si>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</si>
  <si>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</si>
  <si>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</si>
  <si>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</si>
  <si>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</si>
  <si>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</si>
  <si>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</si>
  <si>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</si>
  <si>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</si>
  <si>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</si>
  <si>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</si>
  <si>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</si>
  <si>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</si>
  <si>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</si>
  <si>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</si>
  <si>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</si>
  <si>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</si>
  <si>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</si>
  <si>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</si>
  <si>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</si>
  <si>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</si>
  <si>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</si>
  <si>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</si>
  <si>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</si>
  <si>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</si>
  <si>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</si>
  <si>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</si>
  <si>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</si>
  <si>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</si>
  <si>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</si>
  <si>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</si>
  <si>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</si>
  <si>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</si>
  <si>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</si>
  <si>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</si>
  <si>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</si>
  <si>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</si>
  <si>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</si>
  <si>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</si>
  <si>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</si>
  <si>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</si>
  <si>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</si>
  <si>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</si>
  <si>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</si>
  <si>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</si>
  <si>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</si>
  <si>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</si>
  <si>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</si>
  <si>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</si>
  <si>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</si>
  <si>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</si>
  <si>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</si>
  <si>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</si>
  <si>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</si>
  <si>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</si>
  <si>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</si>
  <si>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</si>
  <si>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</si>
  <si>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</si>
  <si>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</si>
  <si>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</si>
  <si>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</si>
  <si>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</si>
  <si>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</si>
  <si>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</si>
  <si>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</si>
  <si>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</si>
  <si>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</si>
  <si>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</si>
  <si>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</si>
  <si>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</si>
  <si>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</si>
  <si>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</si>
  <si>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</si>
  <si>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</si>
  <si>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</si>
  <si>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</si>
  <si>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</si>
  <si>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</si>
  <si>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</si>
  <si>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</si>
  <si>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</si>
  <si>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</si>
  <si>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</si>
  <si>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</si>
  <si>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</si>
  <si>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</si>
  <si>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</si>
  <si>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</si>
  <si>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</si>
  <si>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</si>
  <si>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</si>
  <si>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</si>
  <si>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</si>
  <si>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</si>
  <si>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</si>
  <si>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</si>
  <si>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</si>
  <si>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</si>
  <si>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</si>
  <si>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</si>
  <si>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</si>
  <si>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</si>
  <si>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</si>
  <si>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</si>
  <si>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</si>
  <si>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</si>
  <si>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</si>
  <si>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</si>
  <si>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</si>
  <si>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</si>
  <si>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</si>
  <si>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</si>
  <si>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</si>
  <si>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</si>
  <si>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</si>
  <si>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</si>
  <si>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</si>
  <si>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</si>
  <si>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</si>
  <si>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</si>
  <si>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</si>
  <si>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</si>
  <si>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</si>
  <si>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</si>
  <si>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</si>
  <si>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</si>
  <si>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</si>
  <si>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</si>
  <si>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</si>
  <si>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</si>
  <si>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</si>
  <si>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</si>
  <si>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</si>
  <si>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</si>
  <si>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</si>
  <si>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</si>
  <si>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</si>
  <si>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</si>
  <si>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</si>
  <si>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</si>
  <si>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</si>
  <si>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</si>
  <si>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</si>
  <si>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</si>
  <si>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</si>
  <si>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</si>
  <si>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</si>
  <si>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</si>
  <si>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</si>
  <si>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</si>
  <si>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</si>
  <si>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</si>
  <si>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</si>
  <si>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</si>
  <si>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</si>
  <si>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</si>
  <si>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</si>
  <si>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</si>
  <si>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</si>
  <si>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</si>
  <si>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</si>
  <si>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</si>
  <si>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</si>
  <si>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</si>
  <si>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</si>
  <si>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</si>
  <si>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</si>
  <si>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</si>
  <si>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</si>
  <si>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</si>
  <si>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</si>
  <si>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</si>
  <si>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</si>
  <si>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</si>
  <si>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</si>
  <si>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</si>
  <si>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</si>
  <si>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</si>
  <si>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</si>
  <si>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</si>
  <si>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</si>
  <si>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</si>
  <si>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</si>
  <si>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</si>
  <si>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</si>
  <si>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</si>
  <si>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</si>
  <si>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</si>
  <si>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</si>
  <si>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</si>
  <si>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</si>
  <si>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</si>
  <si>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</si>
  <si>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</si>
  <si>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</si>
  <si>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</si>
  <si>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</si>
  <si>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</si>
  <si>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</si>
  <si>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</si>
  <si>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</si>
  <si>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</si>
  <si>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</si>
  <si>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</si>
  <si>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</si>
  <si>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</si>
  <si>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</si>
  <si>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</si>
  <si>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</si>
  <si>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</si>
  <si>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</si>
  <si>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</si>
  <si>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</si>
  <si>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</si>
  <si>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</si>
  <si>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</si>
  <si>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</si>
  <si>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</si>
  <si>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</si>
  <si>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</si>
  <si>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</si>
  <si>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</si>
  <si>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</si>
  <si>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</si>
  <si>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</si>
  <si>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</si>
  <si>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</si>
  <si>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</si>
  <si>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</si>
  <si>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</si>
  <si>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</si>
  <si>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</si>
  <si>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</si>
  <si>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</si>
  <si>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</si>
  <si>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</si>
  <si>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</si>
  <si>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</si>
  <si>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</si>
  <si>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</si>
  <si>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</si>
  <si>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</si>
  <si>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</si>
  <si>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</si>
  <si>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</si>
  <si>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</si>
  <si>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</si>
  <si>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</si>
  <si>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</si>
  <si>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</si>
  <si>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</si>
  <si>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</si>
  <si>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</si>
  <si>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</si>
  <si>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</si>
  <si>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</si>
  <si>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</si>
  <si>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</si>
  <si>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</si>
  <si>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</si>
  <si>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</si>
  <si>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</si>
  <si>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</si>
  <si>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</si>
  <si>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</si>
  <si>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</si>
  <si>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</si>
  <si>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</si>
  <si>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</si>
  <si>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</si>
  <si>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</si>
  <si>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</si>
  <si>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</si>
  <si>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</si>
  <si>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</si>
  <si>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</si>
  <si>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</si>
  <si>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</si>
  <si>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</si>
  <si>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</si>
  <si>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</si>
  <si>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</si>
  <si>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</si>
  <si>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</si>
  <si>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</si>
  <si>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</si>
  <si>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</si>
  <si>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</si>
  <si>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</si>
  <si>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</si>
  <si>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</si>
  <si>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</si>
  <si>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</si>
  <si>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</si>
  <si>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</si>
  <si>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</si>
  <si>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</si>
  <si>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</si>
  <si>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</si>
  <si>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</si>
  <si>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</si>
  <si>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</si>
  <si>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</si>
  <si>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</si>
  <si>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</si>
  <si>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</si>
  <si>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</si>
  <si>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</si>
  <si>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</si>
  <si>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</si>
  <si>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</si>
  <si>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</si>
  <si>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</si>
  <si>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</si>
  <si>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</si>
  <si>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</si>
  <si>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</si>
  <si>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</si>
  <si>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</si>
  <si>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</si>
  <si>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</si>
  <si>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</si>
  <si>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</si>
  <si>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</si>
  <si>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</si>
  <si>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</si>
  <si>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</si>
  <si>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</si>
  <si>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</si>
  <si>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</si>
  <si>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</si>
  <si>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</si>
  <si>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</si>
  <si>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</si>
  <si>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</si>
  <si>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</si>
  <si>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</si>
  <si>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</si>
  <si>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</si>
  <si>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</si>
  <si>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</si>
  <si>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</si>
  <si>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</si>
  <si>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</si>
  <si>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</si>
  <si>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</si>
  <si>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</si>
  <si>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</si>
  <si>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</si>
  <si>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</si>
  <si>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</si>
  <si>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</si>
  <si>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</si>
  <si>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</si>
  <si>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</si>
  <si>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</si>
  <si>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</si>
  <si>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</si>
  <si>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</si>
  <si>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</si>
  <si>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</si>
  <si>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</si>
  <si>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</si>
  <si>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</si>
  <si>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</si>
  <si>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</si>
  <si>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</si>
  <si>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</si>
  <si>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</si>
  <si>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</si>
  <si>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</si>
  <si>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</si>
  <si>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</si>
  <si>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</si>
  <si>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</si>
  <si>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</si>
  <si>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</si>
  <si>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</si>
  <si>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</si>
  <si>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</si>
  <si>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</si>
  <si>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</si>
  <si>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</si>
  <si>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</si>
  <si>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</si>
  <si>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</si>
  <si>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</si>
  <si>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</si>
  <si>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</si>
  <si>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</si>
  <si>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</si>
  <si>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</si>
  <si>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</si>
  <si>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</si>
  <si>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</si>
  <si>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</si>
  <si>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</si>
  <si>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</si>
  <si>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</si>
  <si>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</si>
  <si>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</si>
  <si>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</si>
  <si>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</si>
  <si>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</si>
  <si>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</si>
  <si>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</si>
  <si>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</si>
  <si>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</si>
  <si>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</si>
  <si>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</si>
  <si>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</si>
  <si>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</si>
  <si>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</si>
  <si>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</si>
  <si>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</si>
  <si>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</si>
  <si>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</si>
  <si>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</si>
  <si>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</si>
  <si>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</si>
  <si>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</si>
  <si>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</si>
  <si>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</si>
  <si>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</si>
  <si>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</si>
  <si>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</si>
  <si>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</si>
  <si>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</si>
  <si>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</si>
  <si>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</si>
  <si>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</si>
  <si>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</si>
  <si>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</si>
  <si>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</si>
  <si>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</si>
  <si>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</si>
  <si>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</si>
  <si>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</si>
  <si>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</si>
  <si>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</si>
  <si>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</si>
  <si>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</si>
  <si>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</si>
  <si>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</si>
  <si>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</si>
  <si>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</si>
  <si>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</si>
  <si>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</si>
  <si>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</si>
  <si>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</si>
  <si>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</si>
  <si>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</si>
  <si>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</si>
  <si>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</si>
  <si>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</si>
  <si>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</si>
  <si>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</si>
  <si>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</si>
  <si>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</si>
  <si>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</si>
  <si>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</si>
  <si>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</si>
  <si>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</si>
  <si>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</si>
  <si>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</si>
  <si>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</si>
  <si>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</si>
  <si>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</si>
  <si>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</si>
  <si>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</si>
  <si>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</si>
  <si>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</si>
  <si>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</si>
  <si>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</si>
  <si>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</si>
  <si>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</si>
  <si>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</si>
  <si>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</si>
  <si>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</si>
  <si>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</si>
  <si>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</si>
  <si>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</si>
  <si>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</si>
  <si>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</si>
  <si>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</si>
  <si>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</si>
  <si>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</si>
  <si>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</si>
  <si>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</si>
  <si>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</si>
  <si>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</si>
  <si>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</si>
  <si>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</si>
  <si>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</si>
  <si>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</si>
  <si>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</si>
  <si>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</si>
  <si>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</si>
  <si>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</si>
  <si>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</si>
  <si>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</si>
  <si>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</si>
  <si>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</si>
  <si>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</si>
  <si>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</si>
  <si>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</si>
  <si>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</si>
  <si>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</si>
  <si>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</si>
  <si>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</si>
  <si>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</si>
  <si>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</si>
  <si>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</si>
  <si>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</si>
  <si>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</si>
  <si>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</si>
  <si>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</si>
  <si>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</si>
  <si>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</si>
  <si>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</si>
  <si>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</si>
  <si>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</si>
  <si>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</si>
  <si>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</si>
  <si>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</si>
  <si>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</si>
  <si>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</si>
  <si>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</si>
  <si>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</si>
  <si>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</si>
  <si>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</si>
  <si>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</si>
  <si>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</si>
  <si>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</si>
  <si>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</si>
  <si>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</si>
  <si>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</si>
  <si>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</si>
  <si>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</si>
  <si>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</si>
  <si>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</si>
  <si>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</si>
  <si>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</si>
  <si>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</si>
  <si>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</si>
  <si>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</si>
  <si>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</si>
  <si>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</si>
  <si>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</si>
  <si>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</si>
  <si>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</si>
  <si>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</si>
  <si>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</si>
  <si>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</si>
  <si>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</si>
  <si>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</si>
  <si>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</si>
  <si>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</si>
  <si>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</si>
  <si>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</si>
  <si>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</si>
  <si>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</si>
  <si>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</si>
  <si>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</si>
  <si>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</si>
  <si>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</si>
  <si>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</si>
  <si>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</si>
  <si>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</si>
  <si>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</si>
  <si>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</si>
  <si>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</si>
  <si>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</si>
  <si>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</si>
  <si>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</si>
  <si>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</si>
  <si>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</si>
  <si>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</si>
  <si>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</si>
  <si>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</si>
  <si>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</si>
  <si>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</si>
  <si>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</si>
  <si>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</si>
  <si>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</si>
  <si>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</si>
  <si>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</si>
  <si>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</si>
  <si>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</si>
  <si>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</si>
  <si>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</si>
  <si>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</si>
  <si>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</si>
  <si>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</si>
  <si>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</si>
  <si>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</si>
  <si>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</si>
  <si>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</si>
  <si>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</si>
  <si>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</si>
  <si>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</si>
  <si>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</si>
  <si>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</si>
  <si>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</si>
  <si>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</si>
  <si>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</si>
  <si>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</si>
  <si>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</si>
  <si>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</si>
  <si>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</si>
  <si>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</si>
  <si>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</si>
  <si>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</si>
  <si>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</si>
  <si>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</si>
  <si>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</si>
  <si>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</si>
  <si>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</si>
  <si>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</si>
  <si>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</si>
  <si>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</si>
  <si>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</si>
  <si>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</si>
  <si>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</si>
  <si>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</si>
  <si>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</si>
  <si>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</si>
  <si>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</si>
  <si>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</si>
  <si>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</si>
  <si>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</si>
  <si>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</si>
  <si>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</si>
  <si>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</si>
  <si>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</si>
  <si>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</si>
  <si>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</si>
  <si>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</si>
  <si>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</si>
  <si>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</si>
  <si>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</si>
  <si>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</si>
  <si>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</si>
  <si>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</si>
  <si>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</si>
  <si>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</si>
  <si>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</si>
  <si>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</si>
  <si>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</si>
  <si>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</si>
  <si>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</si>
  <si>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</si>
  <si>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</si>
  <si>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</si>
  <si>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</si>
  <si>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</si>
  <si>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</si>
  <si>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</si>
  <si>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</si>
  <si>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</si>
  <si>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</si>
  <si>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</si>
  <si>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</si>
  <si>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</si>
  <si>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</si>
  <si>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</si>
  <si>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</si>
  <si>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</si>
  <si>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</si>
  <si>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</si>
  <si>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</si>
  <si>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</si>
  <si>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</si>
  <si>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</si>
  <si>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</si>
  <si>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</si>
  <si>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</si>
  <si>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</si>
  <si>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</si>
  <si>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</si>
  <si>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</si>
  <si>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</si>
  <si>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</si>
  <si>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</si>
  <si>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</si>
  <si>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</si>
  <si>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</si>
  <si>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</si>
  <si>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</si>
  <si>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</si>
  <si>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</si>
  <si>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</si>
  <si>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</si>
  <si>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</si>
  <si>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</si>
  <si>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</si>
  <si>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</si>
  <si>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</si>
  <si>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</si>
  <si>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</si>
  <si>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</si>
  <si>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</si>
  <si>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</si>
  <si>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</si>
  <si>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</si>
  <si>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</si>
  <si>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</si>
  <si>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</si>
  <si>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</si>
  <si>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</si>
  <si>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</si>
  <si>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</si>
  <si>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</si>
  <si>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</si>
  <si>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</si>
  <si>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</si>
  <si>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</si>
  <si>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</si>
  <si>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</si>
  <si>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</si>
  <si>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</si>
  <si>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</si>
  <si>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</si>
  <si>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</si>
  <si>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</si>
  <si>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</si>
  <si>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</si>
  <si>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</si>
  <si>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</si>
  <si>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</si>
  <si>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</si>
  <si>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</si>
  <si>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</si>
  <si>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</si>
  <si>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</si>
  <si>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</si>
  <si>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</si>
  <si>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</si>
  <si>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</si>
  <si>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</si>
  <si>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</si>
  <si>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</si>
  <si>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</si>
  <si>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</si>
  <si>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</si>
  <si>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</si>
  <si>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</si>
  <si>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</si>
  <si>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</si>
  <si>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</si>
  <si>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</si>
  <si>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</si>
  <si>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</si>
  <si>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</si>
  <si>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</si>
  <si>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</si>
  <si>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</si>
  <si>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</si>
  <si>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</si>
  <si>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</si>
  <si>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</si>
  <si>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</si>
  <si>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</si>
  <si>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</si>
  <si>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</si>
  <si>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</si>
  <si>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</si>
  <si>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</si>
  <si>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</si>
  <si>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</si>
  <si>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</si>
  <si>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</si>
  <si>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</si>
  <si>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</si>
  <si>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</si>
  <si>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</si>
  <si>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</si>
  <si>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</si>
  <si>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</si>
  <si>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</si>
  <si>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</si>
  <si>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</si>
  <si>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</si>
  <si>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</si>
  <si>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</si>
  <si>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</si>
  <si>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</si>
  <si>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</si>
  <si>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</si>
  <si>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</si>
  <si>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</si>
  <si>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</si>
  <si>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</si>
  <si>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</si>
  <si>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</si>
  <si>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</si>
  <si>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</si>
  <si>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</si>
  <si>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</si>
  <si>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</si>
  <si>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</si>
  <si>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</si>
  <si>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</si>
  <si>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</si>
  <si>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</si>
  <si>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</si>
  <si>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</si>
  <si>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</si>
  <si>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</si>
  <si>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</si>
  <si>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</si>
  <si>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</si>
  <si>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</si>
  <si>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</si>
  <si>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</si>
  <si>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</si>
  <si>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</si>
  <si>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</si>
  <si>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</si>
  <si>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</si>
  <si>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</si>
  <si>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</si>
  <si>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</si>
  <si>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</si>
  <si>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</si>
  <si>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</si>
  <si>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</si>
  <si>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</si>
  <si>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</si>
  <si>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</si>
  <si>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</si>
  <si>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</si>
  <si>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</si>
  <si>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</si>
  <si>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</si>
  <si>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</si>
  <si>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</si>
  <si>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</si>
  <si>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</si>
  <si>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</si>
  <si>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</si>
  <si>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</si>
  <si>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</si>
  <si>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</si>
  <si>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</si>
  <si>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</si>
  <si>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</si>
  <si>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</si>
  <si>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</si>
  <si>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</si>
  <si>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</si>
  <si>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</si>
  <si>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</si>
  <si>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</si>
  <si>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</si>
  <si>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</si>
  <si>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</si>
  <si>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</si>
  <si>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</si>
  <si>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</si>
  <si>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</si>
  <si>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</si>
  <si>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</si>
  <si>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</si>
  <si>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</si>
  <si>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</si>
  <si>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</si>
  <si>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</si>
  <si>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</si>
  <si>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</si>
  <si>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</si>
  <si>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</si>
  <si>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</si>
  <si>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</si>
  <si>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</si>
  <si>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</si>
  <si>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</si>
  <si>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</si>
  <si>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</si>
  <si>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</si>
  <si>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</si>
  <si>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</si>
  <si>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</si>
  <si>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</si>
  <si>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</si>
  <si>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</si>
  <si>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</si>
  <si>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</si>
  <si>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</si>
  <si>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</si>
  <si>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</si>
  <si>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</si>
  <si>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</si>
  <si>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</si>
  <si>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</si>
  <si>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</si>
  <si>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</si>
  <si>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</si>
  <si>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</si>
  <si>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</si>
  <si>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</si>
  <si>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</si>
  <si>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</si>
  <si>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</si>
  <si>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</si>
  <si>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</si>
  <si>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</si>
  <si>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</si>
  <si>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</si>
  <si>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</si>
  <si>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</si>
  <si>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</si>
  <si>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</si>
  <si>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</si>
  <si>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</si>
  <si>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</si>
  <si>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</si>
  <si>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</si>
  <si>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</si>
  <si>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</si>
  <si>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</si>
  <si>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</si>
  <si>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</si>
  <si>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</si>
  <si>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</si>
  <si>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</si>
  <si>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</si>
  <si>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</si>
  <si>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</si>
  <si>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</si>
  <si>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</si>
  <si>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</si>
  <si>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</si>
  <si>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</si>
  <si>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</si>
  <si>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</si>
  <si>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</si>
  <si>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</si>
  <si>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</si>
  <si>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</si>
  <si>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</si>
  <si>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</si>
  <si>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</si>
  <si>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</si>
  <si>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</si>
  <si>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</si>
  <si>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</si>
  <si>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</si>
  <si>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</si>
  <si>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</si>
  <si>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</si>
  <si>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</si>
  <si>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</si>
  <si>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</si>
  <si>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</si>
  <si>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</si>
  <si>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</si>
  <si>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</si>
  <si>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</si>
  <si>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</si>
  <si>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</si>
  <si>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</si>
  <si>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</si>
  <si>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</si>
  <si>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</si>
  <si>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</si>
  <si>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</si>
  <si>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</si>
  <si>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</si>
  <si>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</si>
  <si>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</si>
  <si>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</si>
  <si>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</si>
  <si>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</si>
  <si>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</si>
  <si>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</si>
  <si>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</si>
  <si>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</si>
  <si>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</si>
  <si>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</si>
  <si>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</si>
  <si>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</si>
  <si>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</si>
  <si>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</si>
  <si>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</si>
  <si>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</si>
  <si>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</si>
  <si>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</si>
  <si>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</si>
  <si>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</si>
  <si>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</si>
  <si>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</si>
  <si>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</si>
  <si>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</si>
  <si>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</si>
  <si>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</si>
  <si>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</si>
  <si>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</si>
  <si>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</si>
  <si>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</si>
  <si>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</si>
  <si>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</si>
  <si>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</si>
  <si>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</si>
  <si>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</si>
  <si>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</si>
  <si>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</si>
  <si>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</si>
  <si>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</si>
  <si>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</si>
  <si>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</si>
  <si>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</si>
  <si>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</si>
  <si>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</si>
  <si>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</si>
  <si>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</si>
  <si>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</si>
  <si>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</si>
  <si>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</si>
  <si>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</si>
  <si>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</si>
  <si>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</si>
  <si>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</si>
  <si>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</si>
  <si>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</si>
  <si>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</si>
  <si>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</si>
  <si>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</si>
  <si>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</si>
  <si>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</si>
  <si>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</si>
  <si>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</si>
  <si>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</si>
  <si>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</si>
  <si>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</si>
  <si>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</si>
  <si>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</si>
  <si>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</si>
  <si>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</si>
  <si>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</si>
  <si>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</si>
  <si>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</si>
  <si>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</si>
  <si>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</si>
  <si>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</si>
  <si>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</si>
  <si>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</si>
  <si>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</si>
  <si>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</si>
  <si>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</si>
  <si>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</si>
  <si>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</si>
  <si>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</si>
  <si>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</si>
  <si>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</si>
  <si>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</si>
  <si>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</si>
  <si>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</si>
  <si>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</si>
  <si>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</si>
  <si>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</si>
  <si>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</si>
  <si>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</si>
  <si>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</si>
  <si>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</si>
  <si>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</si>
  <si>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</si>
  <si>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</si>
  <si>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</si>
  <si>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</si>
  <si>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</si>
  <si>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</si>
  <si>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</si>
  <si>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</si>
  <si>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</si>
  <si>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</si>
  <si>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</si>
  <si>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</si>
  <si>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</si>
  <si>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</si>
  <si>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</si>
  <si>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</si>
  <si>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</si>
  <si>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</si>
  <si>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</si>
  <si>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</si>
  <si>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</si>
  <si>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</si>
  <si>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</si>
  <si>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</si>
  <si>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</si>
  <si>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</si>
  <si>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</si>
  <si>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</si>
  <si>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</si>
  <si>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</si>
  <si>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</si>
  <si>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</si>
  <si>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</si>
  <si>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</si>
  <si>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</si>
  <si>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</si>
  <si>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</si>
  <si>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</si>
  <si>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</si>
  <si>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</si>
  <si>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</si>
  <si>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</si>
  <si>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</si>
  <si>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</si>
  <si>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</si>
  <si>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</si>
  <si>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</si>
  <si>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</si>
  <si>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</si>
  <si>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</si>
  <si>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</si>
  <si>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</si>
  <si>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</si>
  <si>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</si>
  <si>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</si>
  <si>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</si>
  <si>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</si>
  <si>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</si>
  <si>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</si>
  <si>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</si>
  <si>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</si>
  <si>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</si>
  <si>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</si>
  <si>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</si>
  <si>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</si>
  <si>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</si>
  <si>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</si>
  <si>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</si>
  <si>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</si>
  <si>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</si>
  <si>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</si>
  <si>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</si>
  <si>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</si>
  <si>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</si>
  <si>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</si>
  <si>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</si>
  <si>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</si>
  <si>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</si>
  <si>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</si>
  <si>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</si>
  <si>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</si>
  <si>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</si>
  <si>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</si>
  <si>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</si>
  <si>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</si>
  <si>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</si>
  <si>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</si>
  <si>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</si>
  <si>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</si>
  <si>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</si>
  <si>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</si>
  <si>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</si>
  <si>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</si>
  <si>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</si>
  <si>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</si>
  <si>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</si>
  <si>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</si>
  <si>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</si>
  <si>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</si>
  <si>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</si>
  <si>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</si>
  <si>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</si>
  <si>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</si>
  <si>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</si>
  <si>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</si>
  <si>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</si>
  <si>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</si>
  <si>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</si>
  <si>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</si>
  <si>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</si>
  <si>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</si>
  <si>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</si>
  <si>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</si>
  <si>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</si>
  <si>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</si>
  <si>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</si>
  <si>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</si>
  <si>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</si>
  <si>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</si>
  <si>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</si>
  <si>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</si>
  <si>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</si>
  <si>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</si>
  <si>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</si>
  <si>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</si>
  <si>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</si>
  <si>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</si>
  <si>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</si>
  <si>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</si>
  <si>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</si>
  <si>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</si>
  <si>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</si>
  <si>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</si>
  <si>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</si>
  <si>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</si>
  <si>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</si>
  <si>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</si>
  <si>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</si>
  <si>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</si>
  <si>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</si>
  <si>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</si>
  <si>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</si>
  <si>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</si>
  <si>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</si>
  <si>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</si>
  <si>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</si>
  <si>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</si>
  <si>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</si>
  <si>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</si>
  <si>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</si>
  <si>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</si>
  <si>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</si>
  <si>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</si>
  <si>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</si>
  <si>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</si>
  <si>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</si>
  <si>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</si>
  <si>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</si>
  <si>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</si>
  <si>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</si>
  <si>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</si>
  <si>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</si>
  <si>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</si>
  <si>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</si>
  <si>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</si>
  <si>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</si>
  <si>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</si>
  <si>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</si>
  <si>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</si>
  <si>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</si>
  <si>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</si>
  <si>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</si>
  <si>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</si>
  <si>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</si>
  <si>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</si>
  <si>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</si>
  <si>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</si>
  <si>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</si>
  <si>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</si>
  <si>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</si>
  <si>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</si>
  <si>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</si>
  <si>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</si>
  <si>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</si>
  <si>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</si>
  <si>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</si>
  <si>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</si>
  <si>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</si>
  <si>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</si>
  <si>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</si>
  <si>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</si>
  <si>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</si>
  <si>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</si>
  <si>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</si>
  <si>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</si>
  <si>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</si>
  <si>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</si>
  <si>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</si>
  <si>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</si>
  <si>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</si>
  <si>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</si>
  <si>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</si>
  <si>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</si>
  <si>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</si>
  <si>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</si>
  <si>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</si>
  <si>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</si>
  <si>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</si>
  <si>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</si>
  <si>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</si>
  <si>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</si>
  <si>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</si>
  <si>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</si>
  <si>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</si>
  <si>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</si>
  <si>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</si>
  <si>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</si>
  <si>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</si>
  <si>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</si>
  <si>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</si>
  <si>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</si>
  <si>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</si>
  <si>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</si>
  <si>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</si>
  <si>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</si>
  <si>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</si>
  <si>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</si>
  <si>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</si>
  <si>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</si>
  <si>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</si>
  <si>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</si>
  <si>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</si>
  <si>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</si>
  <si>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</si>
  <si>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</si>
  <si>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</si>
  <si>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</si>
  <si>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</si>
  <si>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</si>
  <si>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</si>
  <si>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</si>
  <si>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</si>
  <si>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</si>
  <si>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</si>
  <si>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</si>
  <si>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</si>
  <si>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</si>
  <si>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</si>
  <si>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</si>
  <si>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</si>
  <si>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</si>
  <si>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</si>
  <si>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</si>
  <si>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</si>
  <si>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</si>
  <si>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</si>
  <si>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</si>
  <si>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</si>
  <si>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</si>
  <si>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</si>
  <si>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</si>
  <si>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</si>
  <si>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</si>
  <si>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</si>
  <si>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</si>
  <si>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</si>
  <si>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</si>
  <si>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</si>
  <si>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</si>
  <si>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</si>
  <si>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</si>
  <si>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</si>
  <si>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</si>
  <si>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</si>
  <si>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</si>
  <si>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</si>
  <si>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</si>
  <si>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</si>
  <si>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</si>
  <si>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</si>
  <si>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</si>
  <si>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</si>
  <si>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</si>
  <si>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</si>
  <si>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</si>
  <si>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</si>
  <si>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</si>
  <si>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</si>
  <si>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</si>
  <si>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</si>
  <si>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</si>
  <si>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</si>
  <si>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</si>
  <si>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</si>
  <si>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</si>
  <si>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</si>
  <si>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</si>
  <si>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</si>
  <si>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</si>
  <si>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</si>
  <si>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</si>
  <si>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</si>
  <si>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</si>
  <si>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</si>
  <si>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</si>
  <si>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</si>
  <si>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</si>
  <si>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</si>
  <si>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</si>
  <si>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</si>
  <si>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</si>
  <si>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</si>
  <si>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</si>
  <si>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</si>
  <si>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</si>
  <si>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</si>
  <si>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</si>
  <si>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</si>
  <si>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</si>
  <si>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</si>
  <si>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</si>
  <si>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</si>
  <si>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</si>
  <si>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</si>
  <si>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</si>
  <si>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</si>
  <si>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</si>
  <si>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</si>
  <si>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</si>
  <si>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</si>
  <si>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</si>
  <si>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</si>
  <si>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</si>
  <si>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</si>
  <si>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</si>
  <si>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</si>
  <si>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</si>
  <si>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</si>
  <si>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</si>
  <si>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</si>
  <si>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</si>
  <si>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</si>
  <si>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</si>
  <si>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</si>
  <si>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</si>
  <si>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</si>
  <si>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</si>
  <si>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</si>
  <si>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</si>
  <si>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</si>
  <si>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</si>
  <si>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</si>
  <si>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</si>
  <si>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</si>
  <si>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</si>
  <si>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</si>
  <si>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</si>
  <si>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</si>
  <si>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</si>
  <si>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</si>
  <si>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</si>
  <si>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</si>
  <si>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</si>
  <si>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</si>
  <si>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</si>
  <si>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</si>
  <si>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</si>
  <si>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</si>
  <si>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</si>
  <si>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</si>
  <si>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</si>
  <si>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</si>
  <si>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</si>
  <si>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</si>
  <si>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</si>
  <si>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</si>
  <si>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</si>
  <si>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</si>
  <si>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</si>
  <si>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</si>
  <si>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</si>
  <si>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</si>
  <si>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</si>
  <si>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</si>
  <si>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</si>
  <si>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</si>
  <si>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</si>
  <si>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</si>
  <si>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</si>
  <si>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</si>
  <si>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</si>
  <si>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</si>
  <si>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</si>
  <si>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</si>
  <si>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</si>
  <si>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</si>
  <si>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</si>
  <si>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</si>
  <si>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</si>
  <si>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</si>
  <si>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</si>
  <si>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</si>
  <si>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</si>
  <si>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</si>
  <si>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</si>
  <si>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</si>
  <si>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</si>
  <si>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</si>
  <si>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</si>
  <si>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</si>
  <si>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</si>
  <si>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</si>
  <si>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</si>
  <si>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</si>
  <si>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</si>
  <si>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</si>
  <si>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</si>
  <si>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</si>
  <si>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</si>
  <si>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</si>
  <si>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</si>
  <si>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</si>
  <si>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</si>
  <si>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</si>
  <si>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</si>
  <si>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</si>
  <si>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</si>
  <si>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</si>
  <si>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</si>
  <si>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</si>
  <si>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</si>
  <si>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</si>
  <si>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</si>
  <si>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</si>
  <si>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</si>
  <si>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</si>
  <si>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</si>
  <si>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</si>
  <si>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</si>
  <si>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</si>
  <si>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</si>
  <si>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</si>
  <si>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</si>
  <si>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</si>
  <si>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</si>
  <si>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</si>
  <si>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</si>
  <si>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</si>
  <si>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</si>
  <si>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</si>
  <si>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</si>
  <si>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</si>
  <si>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</si>
  <si>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</si>
  <si>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</si>
  <si>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</si>
  <si>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</si>
  <si>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</si>
  <si>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</si>
  <si>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</si>
  <si>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</si>
  <si>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</si>
  <si>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</si>
  <si>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</si>
  <si>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</si>
  <si>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</si>
  <si>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</si>
  <si>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</si>
  <si>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</si>
  <si>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</si>
  <si>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</si>
  <si>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</si>
  <si>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</si>
  <si>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</si>
  <si>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</si>
  <si>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</si>
  <si>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</si>
  <si>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</si>
  <si>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</si>
  <si>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</si>
  <si>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</si>
  <si>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</si>
  <si>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</si>
  <si>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</si>
  <si>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</si>
  <si>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</si>
  <si>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</si>
  <si>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</si>
  <si>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</si>
  <si>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</si>
  <si>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</si>
  <si>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</si>
  <si>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</si>
  <si>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</si>
  <si>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</si>
  <si>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</si>
  <si>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</si>
  <si>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</si>
  <si>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</si>
  <si>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</si>
  <si>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</si>
  <si>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</si>
  <si>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</si>
  <si>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</si>
  <si>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</si>
  <si>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</si>
  <si>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</si>
  <si>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</si>
  <si>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</si>
  <si>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</si>
  <si>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</si>
  <si>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</si>
  <si>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</si>
  <si>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</si>
  <si>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</si>
  <si>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</si>
  <si>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</si>
  <si>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</si>
  <si>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</si>
  <si>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</si>
  <si>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</si>
  <si>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</si>
  <si>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</si>
  <si>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</si>
  <si>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</si>
  <si>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</si>
  <si>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</si>
  <si>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</si>
  <si>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</si>
  <si>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</si>
  <si>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</si>
  <si>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</si>
  <si>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</si>
  <si>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</si>
  <si>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</si>
  <si>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</si>
  <si>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</si>
  <si>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</si>
  <si>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</si>
  <si>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</si>
  <si>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</si>
  <si>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</si>
  <si>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</si>
  <si>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</si>
  <si>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</si>
  <si>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</si>
  <si>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</si>
  <si>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</si>
  <si>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</si>
  <si>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</si>
  <si>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</si>
  <si>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</si>
  <si>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</si>
  <si>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</si>
  <si>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</si>
  <si>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</si>
  <si>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</si>
  <si>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</si>
  <si>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</si>
  <si>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</si>
  <si>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</si>
  <si>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</si>
  <si>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</si>
  <si>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</si>
  <si>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</si>
  <si>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</si>
  <si>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</si>
  <si>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</si>
  <si>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</si>
  <si>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</si>
  <si>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</si>
  <si>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</si>
  <si>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</si>
  <si>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</si>
  <si>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</si>
  <si>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</si>
  <si>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</si>
  <si>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</si>
  <si>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</si>
  <si>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</si>
  <si>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</si>
  <si>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</si>
  <si>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</si>
  <si>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</si>
  <si>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</si>
  <si>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</si>
  <si>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</si>
  <si>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</si>
  <si>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</si>
  <si>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</si>
  <si>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</si>
  <si>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</si>
  <si>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</si>
  <si>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</si>
  <si>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</si>
  <si>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</si>
  <si>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</si>
  <si>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294</t>
  </si>
  <si>
    <t>210</t>
  </si>
  <si>
    <t>095</t>
  </si>
  <si>
    <t>128</t>
  </si>
  <si>
    <t>138</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</si>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</sst>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34"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8" zoomScale="85" zoomScaleNormal="85" zoomScaleSheetLayoutView="40" zoomScalePageLayoutView="40" workbookViewId="0">
      <selection activeCell="F20" sqref="F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6" t="s">
        <v>2653</v>
      </c>
      <c r="D2" s="207"/>
      <c r="E2" s="207"/>
      <c r="F2" s="207"/>
      <c r="G2" s="207"/>
      <c r="H2" s="207"/>
      <c r="I2" s="207"/>
      <c r="J2" s="207"/>
      <c r="K2" s="207"/>
      <c r="L2" s="182" t="s">
        <v>2640</v>
      </c>
      <c r="M2" s="182"/>
      <c r="N2" s="190" t="s">
        <v>2641</v>
      </c>
      <c r="O2" s="191"/>
    </row>
    <row r="3" spans="1:20" ht="33" customHeight="1" x14ac:dyDescent="0.25">
      <c r="A3" s="9"/>
      <c r="B3" s="8"/>
      <c r="C3" s="208"/>
      <c r="D3" s="209"/>
      <c r="E3" s="209"/>
      <c r="F3" s="209"/>
      <c r="G3" s="209"/>
      <c r="H3" s="209"/>
      <c r="I3" s="209"/>
      <c r="J3" s="209"/>
      <c r="K3" s="209"/>
      <c r="L3" s="192" t="s">
        <v>1</v>
      </c>
      <c r="M3" s="192"/>
      <c r="N3" s="192" t="s">
        <v>2642</v>
      </c>
      <c r="O3" s="194"/>
    </row>
    <row r="4" spans="1:20" ht="24.75" customHeight="1" thickBot="1" x14ac:dyDescent="0.3">
      <c r="A4" s="10"/>
      <c r="B4" s="12"/>
      <c r="C4" s="210"/>
      <c r="D4" s="211"/>
      <c r="E4" s="211"/>
      <c r="F4" s="211"/>
      <c r="G4" s="211"/>
      <c r="H4" s="211"/>
      <c r="I4" s="211"/>
      <c r="J4" s="211"/>
      <c r="K4" s="211"/>
      <c r="L4" s="195" t="s">
        <v>0</v>
      </c>
      <c r="M4" s="195"/>
      <c r="N4" s="195"/>
      <c r="O4" s="19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3" t="s">
        <v>2638</v>
      </c>
      <c r="B6" s="184"/>
      <c r="C6" s="184"/>
      <c r="D6" s="184"/>
      <c r="E6" s="184"/>
      <c r="F6" s="184"/>
      <c r="G6" s="184"/>
      <c r="H6" s="184"/>
      <c r="I6" s="184"/>
      <c r="J6" s="184"/>
      <c r="K6" s="184"/>
      <c r="L6" s="184"/>
      <c r="M6" s="184"/>
      <c r="N6" s="184"/>
      <c r="O6" s="18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6" t="str">
        <f>HYPERLINK("#MI_Oferente_Singular!A114","CAPACIDAD RESIDUAL")</f>
        <v>CAPACIDAD RESIDUAL</v>
      </c>
      <c r="F8" s="187"/>
      <c r="G8" s="18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6" t="str">
        <f>HYPERLINK("#MI_Oferente_Singular!A162","TALENTO HUMANO")</f>
        <v>TALENTO HUMANO</v>
      </c>
      <c r="F9" s="187"/>
      <c r="G9" s="18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6" t="str">
        <f>HYPERLINK("#MI_Oferente_Singular!F162","INFRAESTRUCTURA")</f>
        <v>INFRAESTRUCTURA</v>
      </c>
      <c r="F10" s="187"/>
      <c r="G10" s="18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628</v>
      </c>
      <c r="I15" s="32" t="s">
        <v>2624</v>
      </c>
      <c r="J15" s="108" t="s">
        <v>2626</v>
      </c>
      <c r="L15" s="212" t="s">
        <v>8</v>
      </c>
      <c r="M15" s="21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3" t="s">
        <v>21</v>
      </c>
      <c r="B17" s="184"/>
      <c r="C17" s="184"/>
      <c r="D17" s="184"/>
      <c r="E17" s="184"/>
      <c r="F17" s="184"/>
      <c r="G17" s="184"/>
      <c r="H17" s="183" t="s">
        <v>12</v>
      </c>
      <c r="I17" s="184"/>
      <c r="J17" s="184"/>
      <c r="K17" s="184"/>
      <c r="L17" s="184"/>
      <c r="M17" s="184"/>
      <c r="N17" s="184"/>
      <c r="O17" s="18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9" t="s">
        <v>2639</v>
      </c>
      <c r="I19" s="133" t="s">
        <v>11</v>
      </c>
      <c r="J19" s="134" t="s">
        <v>10</v>
      </c>
      <c r="K19" s="134" t="s">
        <v>2609</v>
      </c>
      <c r="L19" s="134" t="s">
        <v>1161</v>
      </c>
      <c r="M19" s="134" t="s">
        <v>1162</v>
      </c>
      <c r="N19" s="135" t="s">
        <v>2610</v>
      </c>
      <c r="O19" s="130"/>
      <c r="Q19" s="51"/>
      <c r="R19" s="51"/>
    </row>
    <row r="20" spans="1:23" ht="30" customHeight="1" x14ac:dyDescent="0.25">
      <c r="A20" s="9"/>
      <c r="B20" s="109">
        <v>900088061</v>
      </c>
      <c r="C20" s="5"/>
      <c r="D20" s="73"/>
      <c r="E20" s="5"/>
      <c r="F20" s="5"/>
      <c r="G20" s="5"/>
      <c r="H20" s="189"/>
      <c r="I20" s="142" t="s">
        <v>628</v>
      </c>
      <c r="J20" s="143" t="s">
        <v>630</v>
      </c>
      <c r="K20" s="144">
        <v>1533630000</v>
      </c>
      <c r="L20" s="145">
        <v>44243</v>
      </c>
      <c r="M20" s="145">
        <v>44561</v>
      </c>
      <c r="N20" s="128">
        <f>+(M20-L20)/30</f>
        <v>10.6</v>
      </c>
      <c r="O20" s="131"/>
      <c r="U20" s="127"/>
      <c r="V20" s="105">
        <f ca="1">NOW()</f>
        <v>44194.354450925923</v>
      </c>
      <c r="W20" s="105">
        <f ca="1">NOW()</f>
        <v>44194.354450925923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2"/>
      <c r="I37" s="123"/>
      <c r="J37" s="123"/>
      <c r="K37" s="123"/>
      <c r="L37" s="123"/>
      <c r="M37" s="123"/>
      <c r="N37" s="123"/>
      <c r="O37" s="124"/>
    </row>
    <row r="38" spans="1:16" ht="21" customHeight="1" x14ac:dyDescent="0.25">
      <c r="A38" s="9"/>
      <c r="B38" s="181" t="str">
        <f>VLOOKUP(B20,EAS!A2:B1439,2,0)</f>
        <v>ASOCIACIÓN MEGASALUD</v>
      </c>
      <c r="C38" s="181"/>
      <c r="D38" s="181"/>
      <c r="E38" s="181"/>
      <c r="F38" s="181"/>
      <c r="G38" s="5"/>
      <c r="H38" s="125"/>
      <c r="I38" s="193" t="s">
        <v>7</v>
      </c>
      <c r="J38" s="193"/>
      <c r="K38" s="193"/>
      <c r="L38" s="193"/>
      <c r="M38" s="193"/>
      <c r="N38" s="193"/>
      <c r="O38" s="126"/>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83" t="s">
        <v>3</v>
      </c>
      <c r="B41" s="184"/>
      <c r="C41" s="184"/>
      <c r="D41" s="184"/>
      <c r="E41" s="184"/>
      <c r="F41" s="184"/>
      <c r="G41" s="184"/>
      <c r="H41" s="184"/>
      <c r="I41" s="184"/>
      <c r="J41" s="184"/>
      <c r="K41" s="184"/>
      <c r="L41" s="184"/>
      <c r="M41" s="184"/>
      <c r="N41" s="184"/>
      <c r="O41" s="185"/>
      <c r="P41" s="76"/>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6"/>
    </row>
    <row r="44" spans="1:16" ht="15" customHeight="1" x14ac:dyDescent="0.25">
      <c r="A44" s="230" t="s">
        <v>2654</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2678</v>
      </c>
      <c r="C48" s="117" t="s">
        <v>31</v>
      </c>
      <c r="D48" s="114" t="s">
        <v>2679</v>
      </c>
      <c r="E48" s="138">
        <v>39449</v>
      </c>
      <c r="F48" s="138">
        <v>39813</v>
      </c>
      <c r="G48" s="153">
        <f>IF(AND(E48&lt;&gt;"",F48&lt;&gt;""),((F48-E48)/30),"")</f>
        <v>12.133333333333333</v>
      </c>
      <c r="H48" s="115" t="s">
        <v>2711</v>
      </c>
      <c r="I48" s="114" t="s">
        <v>628</v>
      </c>
      <c r="J48" s="114" t="s">
        <v>630</v>
      </c>
      <c r="K48" s="116">
        <v>433639216</v>
      </c>
      <c r="L48" s="117" t="s">
        <v>1148</v>
      </c>
      <c r="M48" s="110">
        <v>1</v>
      </c>
      <c r="N48" s="117" t="s">
        <v>27</v>
      </c>
      <c r="O48" s="117" t="s">
        <v>1148</v>
      </c>
      <c r="P48" s="78"/>
    </row>
    <row r="49" spans="1:16" s="6" customFormat="1" ht="24.75" customHeight="1" x14ac:dyDescent="0.25">
      <c r="A49" s="136">
        <v>2</v>
      </c>
      <c r="B49" s="115" t="s">
        <v>2678</v>
      </c>
      <c r="C49" s="117" t="s">
        <v>31</v>
      </c>
      <c r="D49" s="114" t="s">
        <v>2680</v>
      </c>
      <c r="E49" s="138">
        <v>39836</v>
      </c>
      <c r="F49" s="138">
        <v>40178</v>
      </c>
      <c r="G49" s="153">
        <f t="shared" ref="G49:G50" si="2">IF(AND(E49&lt;&gt;"",F49&lt;&gt;""),((F49-E49)/30),"")</f>
        <v>11.4</v>
      </c>
      <c r="H49" s="115" t="s">
        <v>2712</v>
      </c>
      <c r="I49" s="114" t="s">
        <v>628</v>
      </c>
      <c r="J49" s="114" t="s">
        <v>630</v>
      </c>
      <c r="K49" s="116">
        <v>524834739</v>
      </c>
      <c r="L49" s="117" t="s">
        <v>1148</v>
      </c>
      <c r="M49" s="110">
        <v>2</v>
      </c>
      <c r="N49" s="117" t="s">
        <v>27</v>
      </c>
      <c r="O49" s="117" t="s">
        <v>1148</v>
      </c>
      <c r="P49" s="78"/>
    </row>
    <row r="50" spans="1:16" s="6" customFormat="1" ht="24.75" customHeight="1" x14ac:dyDescent="0.25">
      <c r="A50" s="136">
        <v>3</v>
      </c>
      <c r="B50" s="115" t="s">
        <v>2678</v>
      </c>
      <c r="C50" s="117" t="s">
        <v>31</v>
      </c>
      <c r="D50" s="114" t="s">
        <v>2681</v>
      </c>
      <c r="E50" s="138">
        <v>41298</v>
      </c>
      <c r="F50" s="138">
        <v>41639</v>
      </c>
      <c r="G50" s="153">
        <f t="shared" si="2"/>
        <v>11.366666666666667</v>
      </c>
      <c r="H50" s="112" t="s">
        <v>2713</v>
      </c>
      <c r="I50" s="114" t="s">
        <v>628</v>
      </c>
      <c r="J50" s="114" t="s">
        <v>630</v>
      </c>
      <c r="K50" s="116">
        <v>1010468398</v>
      </c>
      <c r="L50" s="117" t="s">
        <v>1148</v>
      </c>
      <c r="M50" s="110">
        <v>3</v>
      </c>
      <c r="N50" s="117" t="s">
        <v>27</v>
      </c>
      <c r="O50" s="117" t="s">
        <v>1148</v>
      </c>
      <c r="P50" s="78"/>
    </row>
    <row r="51" spans="1:16" s="6" customFormat="1" ht="24.75" customHeight="1" outlineLevel="1" x14ac:dyDescent="0.25">
      <c r="A51" s="136">
        <v>4</v>
      </c>
      <c r="B51" s="115" t="s">
        <v>2678</v>
      </c>
      <c r="C51" s="117" t="s">
        <v>31</v>
      </c>
      <c r="D51" s="114" t="s">
        <v>2682</v>
      </c>
      <c r="E51" s="138">
        <v>41662</v>
      </c>
      <c r="F51" s="138">
        <v>42034</v>
      </c>
      <c r="G51" s="153">
        <f t="shared" ref="G51:G107" si="3">IF(AND(E51&lt;&gt;"",F51&lt;&gt;""),((F51-E51)/30),"")</f>
        <v>12.4</v>
      </c>
      <c r="H51" s="115" t="s">
        <v>2714</v>
      </c>
      <c r="I51" s="114" t="s">
        <v>628</v>
      </c>
      <c r="J51" s="114" t="s">
        <v>630</v>
      </c>
      <c r="K51" s="116">
        <v>1492930553</v>
      </c>
      <c r="L51" s="117" t="s">
        <v>1148</v>
      </c>
      <c r="M51" s="110">
        <v>4</v>
      </c>
      <c r="N51" s="117" t="s">
        <v>27</v>
      </c>
      <c r="O51" s="117" t="s">
        <v>26</v>
      </c>
      <c r="P51" s="78"/>
    </row>
    <row r="52" spans="1:16" s="7" customFormat="1" ht="24.75" customHeight="1" outlineLevel="1" x14ac:dyDescent="0.25">
      <c r="A52" s="137">
        <v>5</v>
      </c>
      <c r="B52" s="115" t="s">
        <v>2678</v>
      </c>
      <c r="C52" s="117" t="s">
        <v>31</v>
      </c>
      <c r="D52" s="114" t="s">
        <v>2683</v>
      </c>
      <c r="E52" s="138">
        <v>42032</v>
      </c>
      <c r="F52" s="138">
        <v>42348</v>
      </c>
      <c r="G52" s="153">
        <f t="shared" si="3"/>
        <v>10.533333333333333</v>
      </c>
      <c r="H52" s="112" t="s">
        <v>2714</v>
      </c>
      <c r="I52" s="114" t="s">
        <v>628</v>
      </c>
      <c r="J52" s="114" t="s">
        <v>630</v>
      </c>
      <c r="K52" s="116">
        <v>1295155080</v>
      </c>
      <c r="L52" s="117" t="s">
        <v>1148</v>
      </c>
      <c r="M52" s="110">
        <v>5</v>
      </c>
      <c r="N52" s="117" t="s">
        <v>27</v>
      </c>
      <c r="O52" s="117" t="s">
        <v>26</v>
      </c>
      <c r="P52" s="79"/>
    </row>
    <row r="53" spans="1:16" s="7" customFormat="1" ht="24.75" customHeight="1" outlineLevel="1" x14ac:dyDescent="0.25">
      <c r="A53" s="137">
        <v>6</v>
      </c>
      <c r="B53" s="115" t="s">
        <v>2678</v>
      </c>
      <c r="C53" s="117" t="s">
        <v>31</v>
      </c>
      <c r="D53" s="114" t="s">
        <v>2684</v>
      </c>
      <c r="E53" s="138">
        <v>42032</v>
      </c>
      <c r="F53" s="138">
        <v>42369</v>
      </c>
      <c r="G53" s="153">
        <f t="shared" si="3"/>
        <v>11.233333333333333</v>
      </c>
      <c r="H53" s="112" t="s">
        <v>2715</v>
      </c>
      <c r="I53" s="114" t="s">
        <v>628</v>
      </c>
      <c r="J53" s="114" t="s">
        <v>630</v>
      </c>
      <c r="K53" s="116">
        <v>52750098</v>
      </c>
      <c r="L53" s="117" t="s">
        <v>1148</v>
      </c>
      <c r="M53" s="110">
        <v>6</v>
      </c>
      <c r="N53" s="117" t="s">
        <v>27</v>
      </c>
      <c r="O53" s="117" t="s">
        <v>1148</v>
      </c>
      <c r="P53" s="79"/>
    </row>
    <row r="54" spans="1:16" s="7" customFormat="1" ht="24.75" customHeight="1" outlineLevel="1" x14ac:dyDescent="0.25">
      <c r="A54" s="137">
        <v>7</v>
      </c>
      <c r="B54" s="115" t="s">
        <v>2678</v>
      </c>
      <c r="C54" s="117" t="s">
        <v>31</v>
      </c>
      <c r="D54" s="114" t="s">
        <v>2685</v>
      </c>
      <c r="E54" s="138">
        <v>42517</v>
      </c>
      <c r="F54" s="138">
        <v>42674</v>
      </c>
      <c r="G54" s="153">
        <f t="shared" si="3"/>
        <v>5.2333333333333334</v>
      </c>
      <c r="H54" s="115" t="s">
        <v>2716</v>
      </c>
      <c r="I54" s="114" t="s">
        <v>628</v>
      </c>
      <c r="J54" s="114" t="s">
        <v>630</v>
      </c>
      <c r="K54" s="111">
        <v>595428000</v>
      </c>
      <c r="L54" s="117" t="s">
        <v>1148</v>
      </c>
      <c r="M54" s="110">
        <v>7</v>
      </c>
      <c r="N54" s="117" t="s">
        <v>27</v>
      </c>
      <c r="O54" s="117" t="s">
        <v>26</v>
      </c>
      <c r="P54" s="79"/>
    </row>
    <row r="55" spans="1:16" s="7" customFormat="1" ht="24.75" customHeight="1" outlineLevel="1" x14ac:dyDescent="0.25">
      <c r="A55" s="137">
        <v>8</v>
      </c>
      <c r="B55" s="115" t="s">
        <v>2678</v>
      </c>
      <c r="C55" s="117" t="s">
        <v>31</v>
      </c>
      <c r="D55" s="114" t="s">
        <v>2686</v>
      </c>
      <c r="E55" s="138" t="s">
        <v>2697</v>
      </c>
      <c r="F55" s="138">
        <v>42674</v>
      </c>
      <c r="G55" s="153">
        <f t="shared" si="3"/>
        <v>9.2333333333333325</v>
      </c>
      <c r="H55" s="115" t="s">
        <v>2715</v>
      </c>
      <c r="I55" s="114" t="s">
        <v>628</v>
      </c>
      <c r="J55" s="114" t="s">
        <v>630</v>
      </c>
      <c r="K55" s="111">
        <v>2980074569</v>
      </c>
      <c r="L55" s="117" t="s">
        <v>1148</v>
      </c>
      <c r="M55" s="110">
        <v>8</v>
      </c>
      <c r="N55" s="117" t="s">
        <v>27</v>
      </c>
      <c r="O55" s="117" t="s">
        <v>1148</v>
      </c>
      <c r="P55" s="79"/>
    </row>
    <row r="56" spans="1:16" s="7" customFormat="1" ht="24.75" customHeight="1" outlineLevel="1" x14ac:dyDescent="0.25">
      <c r="A56" s="137">
        <v>9</v>
      </c>
      <c r="B56" s="115" t="s">
        <v>2678</v>
      </c>
      <c r="C56" s="117" t="s">
        <v>31</v>
      </c>
      <c r="D56" s="114" t="s">
        <v>2687</v>
      </c>
      <c r="E56" s="138" t="s">
        <v>2696</v>
      </c>
      <c r="F56" s="138">
        <v>43312</v>
      </c>
      <c r="G56" s="153">
        <f t="shared" si="3"/>
        <v>21.266666666666666</v>
      </c>
      <c r="H56" s="115" t="s">
        <v>2717</v>
      </c>
      <c r="I56" s="114" t="s">
        <v>628</v>
      </c>
      <c r="J56" s="114" t="s">
        <v>630</v>
      </c>
      <c r="K56" s="111">
        <v>4454508077</v>
      </c>
      <c r="L56" s="117" t="s">
        <v>1148</v>
      </c>
      <c r="M56" s="110">
        <v>9</v>
      </c>
      <c r="N56" s="117" t="s">
        <v>27</v>
      </c>
      <c r="O56" s="117" t="s">
        <v>1148</v>
      </c>
      <c r="P56" s="79"/>
    </row>
    <row r="57" spans="1:16" s="7" customFormat="1" ht="24.75" customHeight="1" outlineLevel="1" x14ac:dyDescent="0.25">
      <c r="A57" s="137">
        <v>10</v>
      </c>
      <c r="B57" s="115" t="s">
        <v>2678</v>
      </c>
      <c r="C57" s="117" t="s">
        <v>31</v>
      </c>
      <c r="D57" s="114" t="s">
        <v>2688</v>
      </c>
      <c r="E57" s="138" t="s">
        <v>2698</v>
      </c>
      <c r="F57" s="138" t="s">
        <v>2699</v>
      </c>
      <c r="G57" s="153">
        <f t="shared" si="3"/>
        <v>12.166666666666666</v>
      </c>
      <c r="H57" s="115" t="s">
        <v>2718</v>
      </c>
      <c r="I57" s="114" t="s">
        <v>628</v>
      </c>
      <c r="J57" s="114" t="s">
        <v>630</v>
      </c>
      <c r="K57" s="116">
        <v>434543508077</v>
      </c>
      <c r="L57" s="117" t="s">
        <v>1148</v>
      </c>
      <c r="M57" s="110">
        <v>10</v>
      </c>
      <c r="N57" s="117" t="s">
        <v>27</v>
      </c>
      <c r="O57" s="117" t="s">
        <v>26</v>
      </c>
      <c r="P57" s="79"/>
    </row>
    <row r="58" spans="1:16" s="7" customFormat="1" ht="24.75" customHeight="1" outlineLevel="1" x14ac:dyDescent="0.25">
      <c r="A58" s="137">
        <v>11</v>
      </c>
      <c r="B58" s="115" t="s">
        <v>2678</v>
      </c>
      <c r="C58" s="117" t="s">
        <v>31</v>
      </c>
      <c r="D58" s="114" t="s">
        <v>2689</v>
      </c>
      <c r="E58" s="138" t="s">
        <v>2700</v>
      </c>
      <c r="F58" s="138" t="s">
        <v>2698</v>
      </c>
      <c r="G58" s="153">
        <f t="shared" si="3"/>
        <v>6.666666666666667</v>
      </c>
      <c r="H58" s="115" t="s">
        <v>2719</v>
      </c>
      <c r="I58" s="114" t="s">
        <v>628</v>
      </c>
      <c r="J58" s="114" t="s">
        <v>630</v>
      </c>
      <c r="K58" s="116">
        <v>3020424025</v>
      </c>
      <c r="L58" s="117" t="s">
        <v>1148</v>
      </c>
      <c r="M58" s="110">
        <v>11</v>
      </c>
      <c r="N58" s="117" t="s">
        <v>27</v>
      </c>
      <c r="O58" s="117" t="s">
        <v>1148</v>
      </c>
      <c r="P58" s="79"/>
    </row>
    <row r="59" spans="1:16" s="7" customFormat="1" ht="24.75" customHeight="1" outlineLevel="1" x14ac:dyDescent="0.25">
      <c r="A59" s="137">
        <v>12</v>
      </c>
      <c r="B59" s="115" t="s">
        <v>2678</v>
      </c>
      <c r="C59" s="117" t="s">
        <v>31</v>
      </c>
      <c r="D59" s="114" t="s">
        <v>2690</v>
      </c>
      <c r="E59" s="138" t="s">
        <v>2701</v>
      </c>
      <c r="F59" s="138" t="s">
        <v>2702</v>
      </c>
      <c r="G59" s="153">
        <f t="shared" si="3"/>
        <v>13.166666666666666</v>
      </c>
      <c r="H59" s="115" t="s">
        <v>2718</v>
      </c>
      <c r="I59" s="114" t="s">
        <v>628</v>
      </c>
      <c r="J59" s="114" t="s">
        <v>630</v>
      </c>
      <c r="K59" s="116">
        <v>2899912930</v>
      </c>
      <c r="L59" s="117" t="s">
        <v>1148</v>
      </c>
      <c r="M59" s="110">
        <v>12</v>
      </c>
      <c r="N59" s="117" t="s">
        <v>27</v>
      </c>
      <c r="O59" s="117" t="s">
        <v>26</v>
      </c>
      <c r="P59" s="79"/>
    </row>
    <row r="60" spans="1:16" s="7" customFormat="1" ht="24.75" customHeight="1" outlineLevel="1" x14ac:dyDescent="0.25">
      <c r="A60" s="137">
        <v>13</v>
      </c>
      <c r="B60" s="115" t="s">
        <v>2678</v>
      </c>
      <c r="C60" s="117" t="s">
        <v>31</v>
      </c>
      <c r="D60" s="114" t="s">
        <v>2691</v>
      </c>
      <c r="E60" s="138" t="s">
        <v>2703</v>
      </c>
      <c r="F60" s="138" t="s">
        <v>2704</v>
      </c>
      <c r="G60" s="153">
        <f t="shared" si="3"/>
        <v>11.633333333333333</v>
      </c>
      <c r="H60" s="115" t="s">
        <v>2720</v>
      </c>
      <c r="I60" s="114" t="s">
        <v>628</v>
      </c>
      <c r="J60" s="114" t="s">
        <v>630</v>
      </c>
      <c r="K60" s="116">
        <v>3232719</v>
      </c>
      <c r="L60" s="117" t="s">
        <v>1148</v>
      </c>
      <c r="M60" s="110">
        <v>13</v>
      </c>
      <c r="N60" s="117" t="s">
        <v>27</v>
      </c>
      <c r="O60" s="117" t="s">
        <v>1148</v>
      </c>
      <c r="P60" s="79"/>
    </row>
    <row r="61" spans="1:16" s="7" customFormat="1" ht="24.75" customHeight="1" outlineLevel="1" x14ac:dyDescent="0.25">
      <c r="A61" s="137">
        <v>14</v>
      </c>
      <c r="B61" s="115" t="s">
        <v>2678</v>
      </c>
      <c r="C61" s="117" t="s">
        <v>31</v>
      </c>
      <c r="D61" s="114" t="s">
        <v>2692</v>
      </c>
      <c r="E61" s="138" t="s">
        <v>2705</v>
      </c>
      <c r="F61" s="138" t="s">
        <v>2706</v>
      </c>
      <c r="G61" s="153">
        <f t="shared" si="3"/>
        <v>3.0333333333333332</v>
      </c>
      <c r="H61" s="115" t="s">
        <v>2721</v>
      </c>
      <c r="I61" s="114" t="s">
        <v>628</v>
      </c>
      <c r="J61" s="114" t="s">
        <v>630</v>
      </c>
      <c r="K61" s="116">
        <v>253603008</v>
      </c>
      <c r="L61" s="117" t="s">
        <v>1148</v>
      </c>
      <c r="M61" s="110">
        <v>14</v>
      </c>
      <c r="N61" s="117" t="s">
        <v>27</v>
      </c>
      <c r="O61" s="117" t="s">
        <v>1148</v>
      </c>
      <c r="P61" s="79"/>
    </row>
    <row r="62" spans="1:16" s="7" customFormat="1" ht="24.75" customHeight="1" outlineLevel="1" x14ac:dyDescent="0.25">
      <c r="A62" s="137">
        <v>15</v>
      </c>
      <c r="B62" s="115" t="s">
        <v>2678</v>
      </c>
      <c r="C62" s="117" t="s">
        <v>31</v>
      </c>
      <c r="D62" s="114" t="s">
        <v>2693</v>
      </c>
      <c r="E62" s="138" t="s">
        <v>2707</v>
      </c>
      <c r="F62" s="138" t="s">
        <v>2708</v>
      </c>
      <c r="G62" s="153">
        <f t="shared" si="3"/>
        <v>1.4</v>
      </c>
      <c r="H62" s="115" t="s">
        <v>2720</v>
      </c>
      <c r="I62" s="114" t="s">
        <v>628</v>
      </c>
      <c r="J62" s="114" t="s">
        <v>630</v>
      </c>
      <c r="K62" s="116">
        <v>22733434</v>
      </c>
      <c r="L62" s="117" t="s">
        <v>1148</v>
      </c>
      <c r="M62" s="110">
        <v>15</v>
      </c>
      <c r="N62" s="117" t="s">
        <v>27</v>
      </c>
      <c r="O62" s="117" t="s">
        <v>1148</v>
      </c>
      <c r="P62" s="79"/>
    </row>
    <row r="63" spans="1:16" s="7" customFormat="1" ht="24.75" customHeight="1" outlineLevel="1" x14ac:dyDescent="0.25">
      <c r="A63" s="137">
        <v>16</v>
      </c>
      <c r="B63" s="115" t="s">
        <v>2678</v>
      </c>
      <c r="C63" s="117" t="s">
        <v>31</v>
      </c>
      <c r="D63" s="114" t="s">
        <v>2694</v>
      </c>
      <c r="E63" s="138" t="s">
        <v>2709</v>
      </c>
      <c r="F63" s="138">
        <v>43312</v>
      </c>
      <c r="G63" s="153">
        <f t="shared" si="3"/>
        <v>9.2333333333333325</v>
      </c>
      <c r="H63" s="115" t="s">
        <v>2722</v>
      </c>
      <c r="I63" s="114" t="s">
        <v>628</v>
      </c>
      <c r="J63" s="114" t="s">
        <v>630</v>
      </c>
      <c r="K63" s="116">
        <v>202284360</v>
      </c>
      <c r="L63" s="117" t="s">
        <v>1148</v>
      </c>
      <c r="M63" s="110">
        <v>16</v>
      </c>
      <c r="N63" s="117" t="s">
        <v>27</v>
      </c>
      <c r="O63" s="117" t="s">
        <v>1148</v>
      </c>
      <c r="P63" s="79"/>
    </row>
    <row r="64" spans="1:16" s="7" customFormat="1" ht="24.75" customHeight="1" outlineLevel="1" x14ac:dyDescent="0.25">
      <c r="A64" s="137">
        <v>17</v>
      </c>
      <c r="B64" s="115" t="s">
        <v>2678</v>
      </c>
      <c r="C64" s="117" t="s">
        <v>31</v>
      </c>
      <c r="D64" s="114" t="s">
        <v>2695</v>
      </c>
      <c r="E64" s="138" t="s">
        <v>2710</v>
      </c>
      <c r="F64" s="138">
        <v>43829</v>
      </c>
      <c r="G64" s="153">
        <f t="shared" si="3"/>
        <v>11.733333333333333</v>
      </c>
      <c r="H64" s="115" t="s">
        <v>2720</v>
      </c>
      <c r="I64" s="114" t="s">
        <v>628</v>
      </c>
      <c r="J64" s="114" t="s">
        <v>630</v>
      </c>
      <c r="K64" s="116">
        <v>4929744128</v>
      </c>
      <c r="L64" s="117" t="s">
        <v>1148</v>
      </c>
      <c r="M64" s="110">
        <v>17</v>
      </c>
      <c r="N64" s="117" t="s">
        <v>27</v>
      </c>
      <c r="O64" s="117" t="s">
        <v>1148</v>
      </c>
      <c r="P64" s="79"/>
    </row>
    <row r="65" spans="1:16" s="7" customFormat="1" ht="24.75" customHeight="1" outlineLevel="1" x14ac:dyDescent="0.25">
      <c r="A65" s="137">
        <v>18</v>
      </c>
      <c r="B65" s="115" t="s">
        <v>2678</v>
      </c>
      <c r="C65" s="117" t="s">
        <v>31</v>
      </c>
      <c r="D65" s="114" t="s">
        <v>2728</v>
      </c>
      <c r="E65" s="170">
        <v>41996</v>
      </c>
      <c r="F65" s="170">
        <v>42369</v>
      </c>
      <c r="G65" s="153">
        <f t="shared" si="3"/>
        <v>12.433333333333334</v>
      </c>
      <c r="H65" s="175" t="s">
        <v>2782</v>
      </c>
      <c r="I65" s="176" t="s">
        <v>628</v>
      </c>
      <c r="J65" s="176" t="s">
        <v>645</v>
      </c>
      <c r="K65" s="116">
        <v>2282397301</v>
      </c>
      <c r="L65" s="117" t="s">
        <v>1148</v>
      </c>
      <c r="M65" s="110">
        <f>+IF(L65="No",1,IF(L65="Si","Ingrese %",""))</f>
        <v>1</v>
      </c>
      <c r="N65" s="117" t="s">
        <v>27</v>
      </c>
      <c r="O65" s="117" t="s">
        <v>1148</v>
      </c>
      <c r="P65" s="79"/>
    </row>
    <row r="66" spans="1:16" s="7" customFormat="1" ht="24.75" customHeight="1" outlineLevel="1" x14ac:dyDescent="0.25">
      <c r="A66" s="137">
        <v>19</v>
      </c>
      <c r="B66" s="115" t="s">
        <v>2678</v>
      </c>
      <c r="C66" s="117" t="s">
        <v>31</v>
      </c>
      <c r="D66" s="114" t="s">
        <v>2729</v>
      </c>
      <c r="E66" s="170">
        <v>42519</v>
      </c>
      <c r="F66" s="170">
        <v>42674</v>
      </c>
      <c r="G66" s="153">
        <f t="shared" si="3"/>
        <v>5.166666666666667</v>
      </c>
      <c r="H66" s="115" t="s">
        <v>2719</v>
      </c>
      <c r="I66" s="176" t="s">
        <v>628</v>
      </c>
      <c r="J66" s="176" t="s">
        <v>645</v>
      </c>
      <c r="K66" s="116">
        <v>168844221</v>
      </c>
      <c r="L66" s="117" t="s">
        <v>1148</v>
      </c>
      <c r="M66" s="110">
        <f>+IF(L66="No",1,IF(L66="Si","Ingrese %",""))</f>
        <v>1</v>
      </c>
      <c r="N66" s="117" t="s">
        <v>27</v>
      </c>
      <c r="O66" s="117" t="s">
        <v>1148</v>
      </c>
      <c r="P66" s="79"/>
    </row>
    <row r="67" spans="1:16" s="7" customFormat="1" ht="24.75" customHeight="1" outlineLevel="1" x14ac:dyDescent="0.25">
      <c r="A67" s="137">
        <v>20</v>
      </c>
      <c r="B67" s="115" t="s">
        <v>2678</v>
      </c>
      <c r="C67" s="117" t="s">
        <v>31</v>
      </c>
      <c r="D67" s="171" t="s">
        <v>2730</v>
      </c>
      <c r="E67" s="172">
        <v>42399</v>
      </c>
      <c r="F67" s="172">
        <v>42521</v>
      </c>
      <c r="G67" s="153">
        <f t="shared" si="3"/>
        <v>4.0666666666666664</v>
      </c>
      <c r="H67" s="115" t="s">
        <v>2719</v>
      </c>
      <c r="I67" s="173" t="s">
        <v>628</v>
      </c>
      <c r="J67" s="173" t="s">
        <v>642</v>
      </c>
      <c r="K67" s="177">
        <v>249031266</v>
      </c>
      <c r="L67" s="117" t="s">
        <v>1148</v>
      </c>
      <c r="M67" s="178">
        <f t="shared" ref="M67:M69" si="4">+IF(L67="No",1,IF(L67="Si","Ingrese %",""))</f>
        <v>1</v>
      </c>
      <c r="N67" s="117" t="s">
        <v>27</v>
      </c>
      <c r="O67" s="117" t="s">
        <v>1148</v>
      </c>
      <c r="P67" s="79"/>
    </row>
    <row r="68" spans="1:16" s="7" customFormat="1" ht="24.75" customHeight="1" outlineLevel="1" x14ac:dyDescent="0.25">
      <c r="A68" s="137">
        <v>21</v>
      </c>
      <c r="B68" s="115" t="s">
        <v>2678</v>
      </c>
      <c r="C68" s="117" t="s">
        <v>31</v>
      </c>
      <c r="D68" s="171" t="s">
        <v>2731</v>
      </c>
      <c r="E68" s="172">
        <v>43486</v>
      </c>
      <c r="F68" s="172">
        <v>43822</v>
      </c>
      <c r="G68" s="153">
        <f t="shared" si="3"/>
        <v>11.2</v>
      </c>
      <c r="H68" s="175" t="s">
        <v>2783</v>
      </c>
      <c r="I68" s="173" t="s">
        <v>628</v>
      </c>
      <c r="J68" s="173" t="s">
        <v>642</v>
      </c>
      <c r="K68" s="177">
        <v>291112929</v>
      </c>
      <c r="L68" s="117" t="s">
        <v>1148</v>
      </c>
      <c r="M68" s="178">
        <f t="shared" si="4"/>
        <v>1</v>
      </c>
      <c r="N68" s="117" t="s">
        <v>27</v>
      </c>
      <c r="O68" s="117" t="s">
        <v>1148</v>
      </c>
      <c r="P68" s="79"/>
    </row>
    <row r="69" spans="1:16" s="7" customFormat="1" ht="24.75" customHeight="1" outlineLevel="1" x14ac:dyDescent="0.25">
      <c r="A69" s="137">
        <v>22</v>
      </c>
      <c r="B69" s="115" t="s">
        <v>2678</v>
      </c>
      <c r="C69" s="117" t="s">
        <v>31</v>
      </c>
      <c r="D69" s="171" t="s">
        <v>2732</v>
      </c>
      <c r="E69" s="172">
        <v>43486</v>
      </c>
      <c r="F69" s="172">
        <v>43822</v>
      </c>
      <c r="G69" s="153">
        <f t="shared" si="3"/>
        <v>11.2</v>
      </c>
      <c r="H69" s="175" t="s">
        <v>2783</v>
      </c>
      <c r="I69" s="173" t="s">
        <v>628</v>
      </c>
      <c r="J69" s="173" t="s">
        <v>642</v>
      </c>
      <c r="K69" s="177">
        <v>412128707</v>
      </c>
      <c r="L69" s="117" t="s">
        <v>1148</v>
      </c>
      <c r="M69" s="178">
        <f t="shared" si="4"/>
        <v>1</v>
      </c>
      <c r="N69" s="117" t="s">
        <v>27</v>
      </c>
      <c r="O69" s="117" t="s">
        <v>1148</v>
      </c>
      <c r="P69" s="79"/>
    </row>
    <row r="70" spans="1:16" s="7" customFormat="1" ht="24.75" customHeight="1" outlineLevel="1" x14ac:dyDescent="0.25">
      <c r="A70" s="137">
        <v>23</v>
      </c>
      <c r="B70" s="115" t="s">
        <v>2678</v>
      </c>
      <c r="C70" s="117" t="s">
        <v>31</v>
      </c>
      <c r="D70" s="114" t="s">
        <v>2729</v>
      </c>
      <c r="E70" s="170">
        <v>42519</v>
      </c>
      <c r="F70" s="170">
        <v>42674</v>
      </c>
      <c r="G70" s="153">
        <f t="shared" si="3"/>
        <v>5.166666666666667</v>
      </c>
      <c r="H70" s="115" t="s">
        <v>2719</v>
      </c>
      <c r="I70" s="176" t="s">
        <v>628</v>
      </c>
      <c r="J70" s="176" t="s">
        <v>642</v>
      </c>
      <c r="K70" s="116">
        <v>168844221</v>
      </c>
      <c r="L70" s="117" t="s">
        <v>1148</v>
      </c>
      <c r="M70" s="110">
        <f>+IF(L70="No",1,IF(L70="Si","Ingrese %",""))</f>
        <v>1</v>
      </c>
      <c r="N70" s="117" t="s">
        <v>27</v>
      </c>
      <c r="O70" s="117" t="s">
        <v>1148</v>
      </c>
      <c r="P70" s="79"/>
    </row>
    <row r="71" spans="1:16" s="7" customFormat="1" ht="24.75" customHeight="1" outlineLevel="1" x14ac:dyDescent="0.25">
      <c r="A71" s="137">
        <v>24</v>
      </c>
      <c r="B71" s="115" t="s">
        <v>2678</v>
      </c>
      <c r="C71" s="117" t="s">
        <v>31</v>
      </c>
      <c r="D71" s="171" t="s">
        <v>2686</v>
      </c>
      <c r="E71" s="171" t="s">
        <v>2697</v>
      </c>
      <c r="F71" s="171" t="s">
        <v>2696</v>
      </c>
      <c r="G71" s="153">
        <f t="shared" si="3"/>
        <v>9.2333333333333325</v>
      </c>
      <c r="H71" s="175" t="s">
        <v>2715</v>
      </c>
      <c r="I71" s="173" t="s">
        <v>628</v>
      </c>
      <c r="J71" s="173" t="s">
        <v>638</v>
      </c>
      <c r="K71" s="179">
        <v>2980074569</v>
      </c>
      <c r="L71" s="117" t="s">
        <v>1148</v>
      </c>
      <c r="M71" s="178">
        <f t="shared" ref="M71:M74" si="5">+IF(L71="No",1,IF(L71="Si","Ingrese %",""))</f>
        <v>1</v>
      </c>
      <c r="N71" s="117" t="s">
        <v>27</v>
      </c>
      <c r="O71" s="117" t="s">
        <v>1148</v>
      </c>
      <c r="P71" s="79"/>
    </row>
    <row r="72" spans="1:16" s="7" customFormat="1" ht="24.75" customHeight="1" outlineLevel="1" x14ac:dyDescent="0.25">
      <c r="A72" s="137">
        <v>25</v>
      </c>
      <c r="B72" s="115" t="s">
        <v>2678</v>
      </c>
      <c r="C72" s="117" t="s">
        <v>31</v>
      </c>
      <c r="D72" s="171" t="s">
        <v>2689</v>
      </c>
      <c r="E72" s="171" t="s">
        <v>2700</v>
      </c>
      <c r="F72" s="171" t="s">
        <v>2698</v>
      </c>
      <c r="G72" s="153">
        <f t="shared" si="3"/>
        <v>6.666666666666667</v>
      </c>
      <c r="H72" s="175" t="s">
        <v>2719</v>
      </c>
      <c r="I72" s="173" t="s">
        <v>628</v>
      </c>
      <c r="J72" s="173" t="s">
        <v>638</v>
      </c>
      <c r="K72" s="179">
        <v>3020424025</v>
      </c>
      <c r="L72" s="117" t="s">
        <v>1148</v>
      </c>
      <c r="M72" s="178">
        <f t="shared" si="5"/>
        <v>1</v>
      </c>
      <c r="N72" s="117" t="s">
        <v>27</v>
      </c>
      <c r="O72" s="117" t="s">
        <v>1148</v>
      </c>
      <c r="P72" s="79"/>
    </row>
    <row r="73" spans="1:16" s="7" customFormat="1" ht="24.75" customHeight="1" outlineLevel="1" x14ac:dyDescent="0.25">
      <c r="A73" s="137">
        <v>26</v>
      </c>
      <c r="B73" s="115" t="s">
        <v>2678</v>
      </c>
      <c r="C73" s="117" t="s">
        <v>31</v>
      </c>
      <c r="D73" s="114" t="s">
        <v>2733</v>
      </c>
      <c r="E73" s="171" t="s">
        <v>2696</v>
      </c>
      <c r="F73" s="171" t="s">
        <v>2734</v>
      </c>
      <c r="G73" s="153">
        <f t="shared" si="3"/>
        <v>21.266666666666666</v>
      </c>
      <c r="H73" s="175" t="s">
        <v>2717</v>
      </c>
      <c r="I73" s="173" t="s">
        <v>628</v>
      </c>
      <c r="J73" s="173" t="s">
        <v>638</v>
      </c>
      <c r="K73" s="179">
        <v>2458837025</v>
      </c>
      <c r="L73" s="117" t="s">
        <v>1148</v>
      </c>
      <c r="M73" s="178">
        <f t="shared" si="5"/>
        <v>1</v>
      </c>
      <c r="N73" s="117" t="s">
        <v>27</v>
      </c>
      <c r="O73" s="117" t="s">
        <v>1148</v>
      </c>
      <c r="P73" s="79"/>
    </row>
    <row r="74" spans="1:16" s="7" customFormat="1" ht="24.75" customHeight="1" outlineLevel="1" x14ac:dyDescent="0.25">
      <c r="A74" s="137">
        <v>27</v>
      </c>
      <c r="B74" s="115" t="s">
        <v>2678</v>
      </c>
      <c r="C74" s="117" t="s">
        <v>31</v>
      </c>
      <c r="D74" s="171" t="s">
        <v>2695</v>
      </c>
      <c r="E74" s="171" t="s">
        <v>2710</v>
      </c>
      <c r="F74" s="171" t="s">
        <v>2735</v>
      </c>
      <c r="G74" s="153">
        <f t="shared" si="3"/>
        <v>11.733333333333333</v>
      </c>
      <c r="H74" s="175" t="s">
        <v>2720</v>
      </c>
      <c r="I74" s="173" t="s">
        <v>628</v>
      </c>
      <c r="J74" s="173" t="s">
        <v>638</v>
      </c>
      <c r="K74" s="179">
        <v>4929744128</v>
      </c>
      <c r="L74" s="117" t="s">
        <v>1148</v>
      </c>
      <c r="M74" s="178">
        <f t="shared" si="5"/>
        <v>1</v>
      </c>
      <c r="N74" s="117" t="s">
        <v>27</v>
      </c>
      <c r="O74" s="117" t="s">
        <v>1148</v>
      </c>
      <c r="P74" s="79"/>
    </row>
    <row r="75" spans="1:16" s="7" customFormat="1" ht="24.75" customHeight="1" outlineLevel="1" x14ac:dyDescent="0.25">
      <c r="A75" s="137">
        <v>28</v>
      </c>
      <c r="B75" s="115" t="s">
        <v>2678</v>
      </c>
      <c r="C75" s="117" t="s">
        <v>31</v>
      </c>
      <c r="D75" s="114" t="s">
        <v>2736</v>
      </c>
      <c r="E75" s="170">
        <v>40182</v>
      </c>
      <c r="F75" s="170">
        <v>40543</v>
      </c>
      <c r="G75" s="153">
        <f t="shared" si="3"/>
        <v>12.033333333333333</v>
      </c>
      <c r="H75" s="115" t="s">
        <v>2784</v>
      </c>
      <c r="I75" s="176" t="s">
        <v>628</v>
      </c>
      <c r="J75" s="176" t="s">
        <v>659</v>
      </c>
      <c r="K75" s="116">
        <v>167002333</v>
      </c>
      <c r="L75" s="117" t="s">
        <v>1148</v>
      </c>
      <c r="M75" s="110">
        <f>+IF(L75="No",1,IF(L75="Si","Ingrese %",""))</f>
        <v>1</v>
      </c>
      <c r="N75" s="117" t="s">
        <v>27</v>
      </c>
      <c r="O75" s="117" t="s">
        <v>1148</v>
      </c>
      <c r="P75" s="79"/>
    </row>
    <row r="76" spans="1:16" s="7" customFormat="1" ht="24.75" customHeight="1" outlineLevel="1" x14ac:dyDescent="0.25">
      <c r="A76" s="137">
        <v>29</v>
      </c>
      <c r="B76" s="115" t="s">
        <v>2678</v>
      </c>
      <c r="C76" s="117" t="s">
        <v>31</v>
      </c>
      <c r="D76" s="114" t="s">
        <v>2695</v>
      </c>
      <c r="E76" s="170">
        <v>40182</v>
      </c>
      <c r="F76" s="170">
        <v>40543</v>
      </c>
      <c r="G76" s="153">
        <f t="shared" si="3"/>
        <v>12.033333333333333</v>
      </c>
      <c r="H76" s="115" t="s">
        <v>2785</v>
      </c>
      <c r="I76" s="176" t="s">
        <v>628</v>
      </c>
      <c r="J76" s="176" t="s">
        <v>659</v>
      </c>
      <c r="K76" s="116">
        <v>81927295</v>
      </c>
      <c r="L76" s="117" t="s">
        <v>1148</v>
      </c>
      <c r="M76" s="110">
        <f>+IF(L76="No",1,IF(L76="Si","Ingrese %",""))</f>
        <v>1</v>
      </c>
      <c r="N76" s="117" t="s">
        <v>27</v>
      </c>
      <c r="O76" s="117" t="s">
        <v>1148</v>
      </c>
      <c r="P76" s="79"/>
    </row>
    <row r="77" spans="1:16" s="7" customFormat="1" ht="24.75" customHeight="1" outlineLevel="1" x14ac:dyDescent="0.25">
      <c r="A77" s="137">
        <v>30</v>
      </c>
      <c r="B77" s="115" t="s">
        <v>2678</v>
      </c>
      <c r="C77" s="117" t="s">
        <v>31</v>
      </c>
      <c r="D77" s="114" t="s">
        <v>2737</v>
      </c>
      <c r="E77" s="170">
        <v>40546</v>
      </c>
      <c r="F77" s="170">
        <v>40908</v>
      </c>
      <c r="G77" s="153">
        <f t="shared" si="3"/>
        <v>12.066666666666666</v>
      </c>
      <c r="H77" s="115" t="s">
        <v>2785</v>
      </c>
      <c r="I77" s="176" t="s">
        <v>628</v>
      </c>
      <c r="J77" s="176" t="s">
        <v>659</v>
      </c>
      <c r="K77" s="116">
        <v>85204386</v>
      </c>
      <c r="L77" s="117" t="s">
        <v>1148</v>
      </c>
      <c r="M77" s="110">
        <f>+IF(L77="No",1,IF(L77="Si","Ingrese %",""))</f>
        <v>1</v>
      </c>
      <c r="N77" s="117" t="s">
        <v>27</v>
      </c>
      <c r="O77" s="117" t="s">
        <v>1148</v>
      </c>
      <c r="P77" s="79"/>
    </row>
    <row r="78" spans="1:16" s="7" customFormat="1" ht="24.75" customHeight="1" outlineLevel="1" x14ac:dyDescent="0.25">
      <c r="A78" s="137">
        <v>31</v>
      </c>
      <c r="B78" s="115" t="s">
        <v>2678</v>
      </c>
      <c r="C78" s="117" t="s">
        <v>31</v>
      </c>
      <c r="D78" s="173" t="s">
        <v>2738</v>
      </c>
      <c r="E78" s="174">
        <v>40546</v>
      </c>
      <c r="F78" s="174">
        <v>40908</v>
      </c>
      <c r="G78" s="153">
        <f t="shared" si="3"/>
        <v>12.066666666666666</v>
      </c>
      <c r="H78" s="115" t="s">
        <v>2786</v>
      </c>
      <c r="I78" s="173" t="s">
        <v>628</v>
      </c>
      <c r="J78" s="173" t="s">
        <v>641</v>
      </c>
      <c r="K78" s="177">
        <v>140726853</v>
      </c>
      <c r="L78" s="117" t="s">
        <v>1148</v>
      </c>
      <c r="M78" s="178">
        <f t="shared" ref="M78:M99" si="6">+IF(L78="No",1,IF(L78="Si","Ingrese %",""))</f>
        <v>1</v>
      </c>
      <c r="N78" s="117" t="s">
        <v>27</v>
      </c>
      <c r="O78" s="117" t="s">
        <v>1148</v>
      </c>
      <c r="P78" s="79"/>
    </row>
    <row r="79" spans="1:16" s="7" customFormat="1" ht="24.75" customHeight="1" outlineLevel="1" x14ac:dyDescent="0.25">
      <c r="A79" s="137">
        <v>32</v>
      </c>
      <c r="B79" s="115" t="s">
        <v>2678</v>
      </c>
      <c r="C79" s="117" t="s">
        <v>31</v>
      </c>
      <c r="D79" s="171" t="s">
        <v>2739</v>
      </c>
      <c r="E79" s="172">
        <v>40546</v>
      </c>
      <c r="F79" s="172">
        <v>40908</v>
      </c>
      <c r="G79" s="153">
        <f t="shared" si="3"/>
        <v>12.066666666666666</v>
      </c>
      <c r="H79" s="115" t="s">
        <v>2712</v>
      </c>
      <c r="I79" s="173" t="s">
        <v>628</v>
      </c>
      <c r="J79" s="173" t="s">
        <v>641</v>
      </c>
      <c r="K79" s="177">
        <v>208398964</v>
      </c>
      <c r="L79" s="117" t="s">
        <v>1148</v>
      </c>
      <c r="M79" s="178">
        <f t="shared" si="6"/>
        <v>1</v>
      </c>
      <c r="N79" s="117" t="s">
        <v>27</v>
      </c>
      <c r="O79" s="117" t="s">
        <v>1148</v>
      </c>
      <c r="P79" s="79"/>
    </row>
    <row r="80" spans="1:16" s="7" customFormat="1" ht="24.75" customHeight="1" outlineLevel="1" x14ac:dyDescent="0.25">
      <c r="A80" s="137">
        <v>33</v>
      </c>
      <c r="B80" s="115" t="s">
        <v>2678</v>
      </c>
      <c r="C80" s="117" t="s">
        <v>31</v>
      </c>
      <c r="D80" s="171" t="s">
        <v>2740</v>
      </c>
      <c r="E80" s="172">
        <v>40546</v>
      </c>
      <c r="F80" s="172">
        <v>40908</v>
      </c>
      <c r="G80" s="153">
        <f t="shared" si="3"/>
        <v>12.066666666666666</v>
      </c>
      <c r="H80" s="115" t="s">
        <v>2712</v>
      </c>
      <c r="I80" s="173" t="s">
        <v>628</v>
      </c>
      <c r="J80" s="173" t="s">
        <v>640</v>
      </c>
      <c r="K80" s="177">
        <v>5794762</v>
      </c>
      <c r="L80" s="117" t="s">
        <v>1148</v>
      </c>
      <c r="M80" s="178">
        <f t="shared" si="6"/>
        <v>1</v>
      </c>
      <c r="N80" s="117" t="s">
        <v>27</v>
      </c>
      <c r="O80" s="117" t="s">
        <v>1148</v>
      </c>
      <c r="P80" s="79"/>
    </row>
    <row r="81" spans="1:16" s="7" customFormat="1" ht="24.75" customHeight="1" outlineLevel="1" x14ac:dyDescent="0.25">
      <c r="A81" s="137">
        <v>34</v>
      </c>
      <c r="B81" s="115" t="s">
        <v>2678</v>
      </c>
      <c r="C81" s="117" t="s">
        <v>31</v>
      </c>
      <c r="D81" s="171" t="s">
        <v>2741</v>
      </c>
      <c r="E81" s="172">
        <v>40922</v>
      </c>
      <c r="F81" s="172">
        <v>41274</v>
      </c>
      <c r="G81" s="153">
        <f t="shared" si="3"/>
        <v>11.733333333333333</v>
      </c>
      <c r="H81" s="115" t="s">
        <v>2787</v>
      </c>
      <c r="I81" s="173" t="s">
        <v>628</v>
      </c>
      <c r="J81" s="173" t="s">
        <v>641</v>
      </c>
      <c r="K81" s="177">
        <v>24159868</v>
      </c>
      <c r="L81" s="117" t="s">
        <v>1148</v>
      </c>
      <c r="M81" s="178">
        <f t="shared" si="6"/>
        <v>1</v>
      </c>
      <c r="N81" s="117" t="s">
        <v>27</v>
      </c>
      <c r="O81" s="117" t="s">
        <v>1148</v>
      </c>
      <c r="P81" s="79"/>
    </row>
    <row r="82" spans="1:16" s="7" customFormat="1" ht="24.75" customHeight="1" outlineLevel="1" x14ac:dyDescent="0.25">
      <c r="A82" s="137">
        <v>35</v>
      </c>
      <c r="B82" s="115" t="s">
        <v>2678</v>
      </c>
      <c r="C82" s="117" t="s">
        <v>31</v>
      </c>
      <c r="D82" s="171" t="s">
        <v>2742</v>
      </c>
      <c r="E82" s="172">
        <v>41149</v>
      </c>
      <c r="F82" s="172">
        <v>41273</v>
      </c>
      <c r="G82" s="153">
        <f t="shared" si="3"/>
        <v>4.1333333333333337</v>
      </c>
      <c r="H82" s="115" t="s">
        <v>2788</v>
      </c>
      <c r="I82" s="173" t="s">
        <v>628</v>
      </c>
      <c r="J82" s="173" t="s">
        <v>641</v>
      </c>
      <c r="K82" s="179">
        <v>51319737</v>
      </c>
      <c r="L82" s="117" t="s">
        <v>1148</v>
      </c>
      <c r="M82" s="178">
        <f t="shared" si="6"/>
        <v>1</v>
      </c>
      <c r="N82" s="117" t="s">
        <v>27</v>
      </c>
      <c r="O82" s="117" t="s">
        <v>1148</v>
      </c>
      <c r="P82" s="79"/>
    </row>
    <row r="83" spans="1:16" s="7" customFormat="1" ht="24.75" customHeight="1" outlineLevel="1" x14ac:dyDescent="0.25">
      <c r="A83" s="137">
        <v>36</v>
      </c>
      <c r="B83" s="115" t="s">
        <v>2678</v>
      </c>
      <c r="C83" s="117" t="s">
        <v>31</v>
      </c>
      <c r="D83" s="171" t="s">
        <v>2743</v>
      </c>
      <c r="E83" s="171" t="s">
        <v>2744</v>
      </c>
      <c r="F83" s="171" t="s">
        <v>2745</v>
      </c>
      <c r="G83" s="153">
        <f t="shared" si="3"/>
        <v>24.666666666666668</v>
      </c>
      <c r="H83" s="115" t="s">
        <v>2788</v>
      </c>
      <c r="I83" s="173" t="s">
        <v>628</v>
      </c>
      <c r="J83" s="173" t="s">
        <v>641</v>
      </c>
      <c r="K83" s="179">
        <v>398872419</v>
      </c>
      <c r="L83" s="117" t="s">
        <v>1148</v>
      </c>
      <c r="M83" s="178">
        <f t="shared" si="6"/>
        <v>1</v>
      </c>
      <c r="N83" s="117" t="s">
        <v>27</v>
      </c>
      <c r="O83" s="117" t="s">
        <v>1148</v>
      </c>
      <c r="P83" s="79"/>
    </row>
    <row r="84" spans="1:16" s="7" customFormat="1" ht="24.75" customHeight="1" outlineLevel="1" x14ac:dyDescent="0.25">
      <c r="A84" s="137">
        <v>37</v>
      </c>
      <c r="B84" s="115" t="s">
        <v>2678</v>
      </c>
      <c r="C84" s="117" t="s">
        <v>31</v>
      </c>
      <c r="D84" s="171" t="s">
        <v>2746</v>
      </c>
      <c r="E84" s="171" t="s">
        <v>2747</v>
      </c>
      <c r="F84" s="171" t="s">
        <v>2748</v>
      </c>
      <c r="G84" s="153">
        <f t="shared" si="3"/>
        <v>11.366666666666667</v>
      </c>
      <c r="H84" s="175" t="s">
        <v>2789</v>
      </c>
      <c r="I84" s="173" t="s">
        <v>628</v>
      </c>
      <c r="J84" s="173" t="s">
        <v>641</v>
      </c>
      <c r="K84" s="179">
        <v>175055982</v>
      </c>
      <c r="L84" s="117" t="s">
        <v>1148</v>
      </c>
      <c r="M84" s="178">
        <f t="shared" si="6"/>
        <v>1</v>
      </c>
      <c r="N84" s="117" t="s">
        <v>27</v>
      </c>
      <c r="O84" s="117" t="s">
        <v>1148</v>
      </c>
      <c r="P84" s="79"/>
    </row>
    <row r="85" spans="1:16" s="7" customFormat="1" ht="24.75" customHeight="1" outlineLevel="1" x14ac:dyDescent="0.25">
      <c r="A85" s="137">
        <v>38</v>
      </c>
      <c r="B85" s="115" t="s">
        <v>2678</v>
      </c>
      <c r="C85" s="117" t="s">
        <v>31</v>
      </c>
      <c r="D85" s="171" t="s">
        <v>2749</v>
      </c>
      <c r="E85" s="171" t="s">
        <v>2750</v>
      </c>
      <c r="F85" s="171" t="s">
        <v>2751</v>
      </c>
      <c r="G85" s="153">
        <f t="shared" si="3"/>
        <v>10.566666666666666</v>
      </c>
      <c r="H85" s="175" t="s">
        <v>2790</v>
      </c>
      <c r="I85" s="173" t="s">
        <v>628</v>
      </c>
      <c r="J85" s="173" t="s">
        <v>657</v>
      </c>
      <c r="K85" s="179">
        <v>475139804</v>
      </c>
      <c r="L85" s="117" t="s">
        <v>1148</v>
      </c>
      <c r="M85" s="178">
        <f t="shared" si="6"/>
        <v>1</v>
      </c>
      <c r="N85" s="117" t="s">
        <v>27</v>
      </c>
      <c r="O85" s="117" t="s">
        <v>1148</v>
      </c>
      <c r="P85" s="79"/>
    </row>
    <row r="86" spans="1:16" s="7" customFormat="1" ht="24.75" customHeight="1" outlineLevel="1" x14ac:dyDescent="0.25">
      <c r="A86" s="137">
        <v>39</v>
      </c>
      <c r="B86" s="115" t="s">
        <v>2678</v>
      </c>
      <c r="C86" s="117" t="s">
        <v>31</v>
      </c>
      <c r="D86" s="171" t="s">
        <v>2752</v>
      </c>
      <c r="E86" s="171" t="s">
        <v>2753</v>
      </c>
      <c r="F86" s="171" t="s">
        <v>2754</v>
      </c>
      <c r="G86" s="153">
        <f t="shared" si="3"/>
        <v>12.4</v>
      </c>
      <c r="H86" s="175" t="s">
        <v>2791</v>
      </c>
      <c r="I86" s="173" t="s">
        <v>628</v>
      </c>
      <c r="J86" s="173" t="s">
        <v>641</v>
      </c>
      <c r="K86" s="179">
        <v>38565477</v>
      </c>
      <c r="L86" s="117" t="s">
        <v>1148</v>
      </c>
      <c r="M86" s="178">
        <f t="shared" si="6"/>
        <v>1</v>
      </c>
      <c r="N86" s="117" t="s">
        <v>27</v>
      </c>
      <c r="O86" s="117" t="s">
        <v>1148</v>
      </c>
      <c r="P86" s="79"/>
    </row>
    <row r="87" spans="1:16" s="7" customFormat="1" ht="24.75" customHeight="1" outlineLevel="1" x14ac:dyDescent="0.25">
      <c r="A87" s="137">
        <v>40</v>
      </c>
      <c r="B87" s="115" t="s">
        <v>2678</v>
      </c>
      <c r="C87" s="117" t="s">
        <v>31</v>
      </c>
      <c r="D87" s="171" t="s">
        <v>2755</v>
      </c>
      <c r="E87" s="171" t="s">
        <v>2756</v>
      </c>
      <c r="F87" s="171" t="s">
        <v>2757</v>
      </c>
      <c r="G87" s="153">
        <f t="shared" si="3"/>
        <v>12.433333333333334</v>
      </c>
      <c r="H87" s="175" t="s">
        <v>2792</v>
      </c>
      <c r="I87" s="173" t="s">
        <v>628</v>
      </c>
      <c r="J87" s="173" t="s">
        <v>655</v>
      </c>
      <c r="K87" s="179">
        <v>3563442689</v>
      </c>
      <c r="L87" s="117" t="s">
        <v>1148</v>
      </c>
      <c r="M87" s="178">
        <f t="shared" si="6"/>
        <v>1</v>
      </c>
      <c r="N87" s="117" t="s">
        <v>27</v>
      </c>
      <c r="O87" s="117" t="s">
        <v>1148</v>
      </c>
      <c r="P87" s="79"/>
    </row>
    <row r="88" spans="1:16" s="7" customFormat="1" ht="24.75" customHeight="1" outlineLevel="1" x14ac:dyDescent="0.25">
      <c r="A88" s="137">
        <v>41</v>
      </c>
      <c r="B88" s="115" t="s">
        <v>2678</v>
      </c>
      <c r="C88" s="117" t="s">
        <v>31</v>
      </c>
      <c r="D88" s="171" t="s">
        <v>2758</v>
      </c>
      <c r="E88" s="171" t="s">
        <v>2759</v>
      </c>
      <c r="F88" s="171" t="s">
        <v>2757</v>
      </c>
      <c r="G88" s="153">
        <f t="shared" si="3"/>
        <v>11.533333333333333</v>
      </c>
      <c r="H88" s="175" t="s">
        <v>2792</v>
      </c>
      <c r="I88" s="173" t="s">
        <v>628</v>
      </c>
      <c r="J88" s="173" t="s">
        <v>657</v>
      </c>
      <c r="K88" s="179">
        <v>3563442689</v>
      </c>
      <c r="L88" s="117" t="s">
        <v>1148</v>
      </c>
      <c r="M88" s="178">
        <f t="shared" si="6"/>
        <v>1</v>
      </c>
      <c r="N88" s="117" t="s">
        <v>27</v>
      </c>
      <c r="O88" s="117" t="s">
        <v>1148</v>
      </c>
      <c r="P88" s="79"/>
    </row>
    <row r="89" spans="1:16" s="7" customFormat="1" ht="24.75" customHeight="1" outlineLevel="1" x14ac:dyDescent="0.25">
      <c r="A89" s="137">
        <v>42</v>
      </c>
      <c r="B89" s="115" t="s">
        <v>2678</v>
      </c>
      <c r="C89" s="117" t="s">
        <v>31</v>
      </c>
      <c r="D89" s="171" t="s">
        <v>2736</v>
      </c>
      <c r="E89" s="171" t="s">
        <v>2760</v>
      </c>
      <c r="F89" s="171" t="s">
        <v>2696</v>
      </c>
      <c r="G89" s="153">
        <f t="shared" si="3"/>
        <v>9.1666666666666661</v>
      </c>
      <c r="H89" s="175" t="s">
        <v>2793</v>
      </c>
      <c r="I89" s="173" t="s">
        <v>628</v>
      </c>
      <c r="J89" s="173" t="s">
        <v>641</v>
      </c>
      <c r="K89" s="179">
        <v>208776370</v>
      </c>
      <c r="L89" s="117" t="s">
        <v>1148</v>
      </c>
      <c r="M89" s="178">
        <f t="shared" si="6"/>
        <v>1</v>
      </c>
      <c r="N89" s="117" t="s">
        <v>27</v>
      </c>
      <c r="O89" s="117" t="s">
        <v>1148</v>
      </c>
      <c r="P89" s="79"/>
    </row>
    <row r="90" spans="1:16" s="7" customFormat="1" ht="24.75" customHeight="1" outlineLevel="1" x14ac:dyDescent="0.25">
      <c r="A90" s="137">
        <v>43</v>
      </c>
      <c r="B90" s="115" t="s">
        <v>2678</v>
      </c>
      <c r="C90" s="117" t="s">
        <v>31</v>
      </c>
      <c r="D90" s="171" t="s">
        <v>2761</v>
      </c>
      <c r="E90" s="171" t="s">
        <v>2762</v>
      </c>
      <c r="F90" s="171" t="s">
        <v>2763</v>
      </c>
      <c r="G90" s="153">
        <f t="shared" si="3"/>
        <v>3.9333333333333331</v>
      </c>
      <c r="H90" s="175" t="s">
        <v>2791</v>
      </c>
      <c r="I90" s="173" t="s">
        <v>628</v>
      </c>
      <c r="J90" s="173" t="s">
        <v>641</v>
      </c>
      <c r="K90" s="179">
        <v>127565522</v>
      </c>
      <c r="L90" s="117" t="s">
        <v>1148</v>
      </c>
      <c r="M90" s="178">
        <f t="shared" si="6"/>
        <v>1</v>
      </c>
      <c r="N90" s="117" t="s">
        <v>27</v>
      </c>
      <c r="O90" s="117" t="s">
        <v>1148</v>
      </c>
      <c r="P90" s="79"/>
    </row>
    <row r="91" spans="1:16" s="7" customFormat="1" ht="24.75" customHeight="1" outlineLevel="1" x14ac:dyDescent="0.25">
      <c r="A91" s="136">
        <v>44</v>
      </c>
      <c r="B91" s="115" t="s">
        <v>2678</v>
      </c>
      <c r="C91" s="117" t="s">
        <v>31</v>
      </c>
      <c r="D91" s="171" t="s">
        <v>2764</v>
      </c>
      <c r="E91" s="171" t="s">
        <v>2765</v>
      </c>
      <c r="F91" s="171" t="s">
        <v>2696</v>
      </c>
      <c r="G91" s="153">
        <f t="shared" si="3"/>
        <v>9.1999999999999993</v>
      </c>
      <c r="H91" s="175" t="s">
        <v>2794</v>
      </c>
      <c r="I91" s="173" t="s">
        <v>628</v>
      </c>
      <c r="J91" s="173" t="s">
        <v>657</v>
      </c>
      <c r="K91" s="179">
        <v>499728294</v>
      </c>
      <c r="L91" s="117" t="s">
        <v>1148</v>
      </c>
      <c r="M91" s="178">
        <f t="shared" si="6"/>
        <v>1</v>
      </c>
      <c r="N91" s="117" t="s">
        <v>27</v>
      </c>
      <c r="O91" s="117" t="s">
        <v>1148</v>
      </c>
      <c r="P91" s="79"/>
    </row>
    <row r="92" spans="1:16" s="7" customFormat="1" ht="24.75" customHeight="1" outlineLevel="1" x14ac:dyDescent="0.25">
      <c r="A92" s="136">
        <v>45</v>
      </c>
      <c r="B92" s="115" t="s">
        <v>2678</v>
      </c>
      <c r="C92" s="117" t="s">
        <v>31</v>
      </c>
      <c r="D92" s="171" t="s">
        <v>2766</v>
      </c>
      <c r="E92" s="171" t="s">
        <v>2696</v>
      </c>
      <c r="F92" s="171" t="s">
        <v>2767</v>
      </c>
      <c r="G92" s="153">
        <f t="shared" si="3"/>
        <v>12.166666666666666</v>
      </c>
      <c r="H92" s="175" t="s">
        <v>2795</v>
      </c>
      <c r="I92" s="173" t="s">
        <v>628</v>
      </c>
      <c r="J92" s="173" t="s">
        <v>641</v>
      </c>
      <c r="K92" s="179">
        <v>180331869</v>
      </c>
      <c r="L92" s="117" t="s">
        <v>1148</v>
      </c>
      <c r="M92" s="178">
        <f t="shared" si="6"/>
        <v>1</v>
      </c>
      <c r="N92" s="117" t="s">
        <v>27</v>
      </c>
      <c r="O92" s="117" t="s">
        <v>1148</v>
      </c>
      <c r="P92" s="79"/>
    </row>
    <row r="93" spans="1:16" s="7" customFormat="1" ht="24.75" customHeight="1" outlineLevel="1" x14ac:dyDescent="0.25">
      <c r="A93" s="136">
        <v>46</v>
      </c>
      <c r="B93" s="115" t="s">
        <v>2678</v>
      </c>
      <c r="C93" s="117" t="s">
        <v>31</v>
      </c>
      <c r="D93" s="171" t="s">
        <v>2768</v>
      </c>
      <c r="E93" s="171" t="s">
        <v>2769</v>
      </c>
      <c r="F93" s="171" t="s">
        <v>2734</v>
      </c>
      <c r="G93" s="153">
        <f t="shared" si="3"/>
        <v>21.233333333333334</v>
      </c>
      <c r="H93" s="175" t="s">
        <v>2794</v>
      </c>
      <c r="I93" s="173" t="s">
        <v>628</v>
      </c>
      <c r="J93" s="173" t="s">
        <v>641</v>
      </c>
      <c r="K93" s="179">
        <v>230623550</v>
      </c>
      <c r="L93" s="117" t="s">
        <v>1148</v>
      </c>
      <c r="M93" s="178">
        <f t="shared" si="6"/>
        <v>1</v>
      </c>
      <c r="N93" s="117" t="s">
        <v>27</v>
      </c>
      <c r="O93" s="117" t="s">
        <v>1148</v>
      </c>
      <c r="P93" s="79"/>
    </row>
    <row r="94" spans="1:16" s="7" customFormat="1" ht="24.75" customHeight="1" outlineLevel="1" x14ac:dyDescent="0.25">
      <c r="A94" s="136">
        <v>47</v>
      </c>
      <c r="B94" s="115" t="s">
        <v>2678</v>
      </c>
      <c r="C94" s="117" t="s">
        <v>31</v>
      </c>
      <c r="D94" s="171" t="s">
        <v>2770</v>
      </c>
      <c r="E94" s="171" t="s">
        <v>2769</v>
      </c>
      <c r="F94" s="171" t="s">
        <v>2734</v>
      </c>
      <c r="G94" s="153">
        <f t="shared" si="3"/>
        <v>21.233333333333334</v>
      </c>
      <c r="H94" s="175" t="s">
        <v>2796</v>
      </c>
      <c r="I94" s="173" t="s">
        <v>628</v>
      </c>
      <c r="J94" s="173" t="s">
        <v>639</v>
      </c>
      <c r="K94" s="179">
        <v>185725930</v>
      </c>
      <c r="L94" s="117" t="s">
        <v>1148</v>
      </c>
      <c r="M94" s="178">
        <f t="shared" si="6"/>
        <v>1</v>
      </c>
      <c r="N94" s="117" t="s">
        <v>27</v>
      </c>
      <c r="O94" s="117" t="s">
        <v>1148</v>
      </c>
      <c r="P94" s="79"/>
    </row>
    <row r="95" spans="1:16" s="7" customFormat="1" ht="24.75" customHeight="1" outlineLevel="1" x14ac:dyDescent="0.25">
      <c r="A95" s="137">
        <v>48</v>
      </c>
      <c r="B95" s="115" t="s">
        <v>2678</v>
      </c>
      <c r="C95" s="117" t="s">
        <v>31</v>
      </c>
      <c r="D95" s="171" t="s">
        <v>2771</v>
      </c>
      <c r="E95" s="171" t="s">
        <v>2769</v>
      </c>
      <c r="F95" s="171" t="s">
        <v>2734</v>
      </c>
      <c r="G95" s="153">
        <f t="shared" si="3"/>
        <v>21.233333333333334</v>
      </c>
      <c r="H95" s="175" t="s">
        <v>2796</v>
      </c>
      <c r="I95" s="173" t="s">
        <v>628</v>
      </c>
      <c r="J95" s="173" t="s">
        <v>659</v>
      </c>
      <c r="K95" s="179">
        <v>347284981</v>
      </c>
      <c r="L95" s="117" t="s">
        <v>1148</v>
      </c>
      <c r="M95" s="178">
        <f t="shared" si="6"/>
        <v>1</v>
      </c>
      <c r="N95" s="117" t="s">
        <v>27</v>
      </c>
      <c r="O95" s="117" t="s">
        <v>1148</v>
      </c>
      <c r="P95" s="79"/>
    </row>
    <row r="96" spans="1:16" s="7" customFormat="1" ht="24.75" customHeight="1" outlineLevel="1" x14ac:dyDescent="0.25">
      <c r="A96" s="137">
        <v>49</v>
      </c>
      <c r="B96" s="115" t="s">
        <v>2678</v>
      </c>
      <c r="C96" s="117" t="s">
        <v>31</v>
      </c>
      <c r="D96" s="171" t="s">
        <v>2772</v>
      </c>
      <c r="E96" s="171" t="s">
        <v>2773</v>
      </c>
      <c r="F96" s="171" t="s">
        <v>2734</v>
      </c>
      <c r="G96" s="153">
        <f t="shared" si="3"/>
        <v>9.0666666666666664</v>
      </c>
      <c r="H96" s="175" t="s">
        <v>2796</v>
      </c>
      <c r="I96" s="173" t="s">
        <v>628</v>
      </c>
      <c r="J96" s="173" t="s">
        <v>641</v>
      </c>
      <c r="K96" s="179">
        <v>182084245</v>
      </c>
      <c r="L96" s="117" t="s">
        <v>1148</v>
      </c>
      <c r="M96" s="178">
        <f t="shared" si="6"/>
        <v>1</v>
      </c>
      <c r="N96" s="117" t="s">
        <v>27</v>
      </c>
      <c r="O96" s="117" t="s">
        <v>1148</v>
      </c>
      <c r="P96" s="79"/>
    </row>
    <row r="97" spans="1:16" s="7" customFormat="1" ht="24.75" customHeight="1" outlineLevel="1" x14ac:dyDescent="0.25">
      <c r="A97" s="137">
        <v>50</v>
      </c>
      <c r="B97" s="115" t="s">
        <v>2678</v>
      </c>
      <c r="C97" s="117" t="s">
        <v>31</v>
      </c>
      <c r="D97" s="171" t="s">
        <v>2774</v>
      </c>
      <c r="E97" s="171" t="s">
        <v>2775</v>
      </c>
      <c r="F97" s="171" t="s">
        <v>2776</v>
      </c>
      <c r="G97" s="153">
        <f t="shared" si="3"/>
        <v>4.9666666666666668</v>
      </c>
      <c r="H97" s="175" t="s">
        <v>2797</v>
      </c>
      <c r="I97" s="173" t="s">
        <v>628</v>
      </c>
      <c r="J97" s="173" t="s">
        <v>641</v>
      </c>
      <c r="K97" s="179">
        <v>238160065</v>
      </c>
      <c r="L97" s="117" t="s">
        <v>1148</v>
      </c>
      <c r="M97" s="178">
        <f t="shared" si="6"/>
        <v>1</v>
      </c>
      <c r="N97" s="117" t="s">
        <v>27</v>
      </c>
      <c r="O97" s="117" t="s">
        <v>1148</v>
      </c>
      <c r="P97" s="79"/>
    </row>
    <row r="98" spans="1:16" s="7" customFormat="1" ht="24.75" customHeight="1" outlineLevel="1" x14ac:dyDescent="0.25">
      <c r="A98" s="137">
        <v>51</v>
      </c>
      <c r="B98" s="115" t="s">
        <v>2678</v>
      </c>
      <c r="C98" s="117" t="s">
        <v>31</v>
      </c>
      <c r="D98" s="171" t="s">
        <v>2777</v>
      </c>
      <c r="E98" s="171" t="s">
        <v>2778</v>
      </c>
      <c r="F98" s="171" t="s">
        <v>2779</v>
      </c>
      <c r="G98" s="153">
        <f t="shared" si="3"/>
        <v>11.2</v>
      </c>
      <c r="H98" s="175" t="s">
        <v>2798</v>
      </c>
      <c r="I98" s="173" t="s">
        <v>628</v>
      </c>
      <c r="J98" s="173" t="s">
        <v>639</v>
      </c>
      <c r="K98" s="179">
        <v>195792252</v>
      </c>
      <c r="L98" s="117" t="s">
        <v>1148</v>
      </c>
      <c r="M98" s="178">
        <f t="shared" si="6"/>
        <v>1</v>
      </c>
      <c r="N98" s="117" t="s">
        <v>27</v>
      </c>
      <c r="O98" s="117" t="s">
        <v>1148</v>
      </c>
      <c r="P98" s="79"/>
    </row>
    <row r="99" spans="1:16" s="7" customFormat="1" ht="24.75" customHeight="1" outlineLevel="1" x14ac:dyDescent="0.25">
      <c r="A99" s="137">
        <v>52</v>
      </c>
      <c r="B99" s="115" t="s">
        <v>2678</v>
      </c>
      <c r="C99" s="117" t="s">
        <v>31</v>
      </c>
      <c r="D99" s="171" t="s">
        <v>2780</v>
      </c>
      <c r="E99" s="171" t="s">
        <v>2776</v>
      </c>
      <c r="F99" s="171" t="s">
        <v>2781</v>
      </c>
      <c r="G99" s="153">
        <f t="shared" si="3"/>
        <v>14.666666666666666</v>
      </c>
      <c r="H99" s="175" t="s">
        <v>2720</v>
      </c>
      <c r="I99" s="173" t="s">
        <v>628</v>
      </c>
      <c r="J99" s="173" t="s">
        <v>641</v>
      </c>
      <c r="K99" s="179">
        <v>476479744</v>
      </c>
      <c r="L99" s="117" t="s">
        <v>1148</v>
      </c>
      <c r="M99" s="178">
        <f t="shared" si="6"/>
        <v>1</v>
      </c>
      <c r="N99" s="117" t="s">
        <v>27</v>
      </c>
      <c r="O99" s="117" t="s">
        <v>1148</v>
      </c>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6"/>
    </row>
    <row r="110" spans="1:16" ht="15" customHeight="1" x14ac:dyDescent="0.25">
      <c r="A110" s="230" t="s">
        <v>2655</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40" t="s">
        <v>9</v>
      </c>
      <c r="J112" s="24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7">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7">
        <v>7</v>
      </c>
      <c r="B120" s="154" t="s">
        <v>2664</v>
      </c>
      <c r="C120" s="156" t="s">
        <v>31</v>
      </c>
      <c r="D120" s="63"/>
      <c r="E120" s="138"/>
      <c r="F120" s="138"/>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7">
        <v>8</v>
      </c>
      <c r="B121" s="154" t="s">
        <v>2664</v>
      </c>
      <c r="C121" s="156" t="s">
        <v>31</v>
      </c>
      <c r="D121" s="63"/>
      <c r="E121" s="138"/>
      <c r="F121" s="138"/>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7">
        <v>9</v>
      </c>
      <c r="B122" s="154" t="s">
        <v>2664</v>
      </c>
      <c r="C122" s="156" t="s">
        <v>31</v>
      </c>
      <c r="D122" s="63"/>
      <c r="E122" s="138"/>
      <c r="F122" s="138"/>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7">
        <v>10</v>
      </c>
      <c r="B123" s="154" t="s">
        <v>2664</v>
      </c>
      <c r="C123" s="156" t="s">
        <v>31</v>
      </c>
      <c r="D123" s="63"/>
      <c r="E123" s="138"/>
      <c r="F123" s="138"/>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7">
        <v>11</v>
      </c>
      <c r="B124" s="154" t="s">
        <v>2664</v>
      </c>
      <c r="C124" s="156" t="s">
        <v>31</v>
      </c>
      <c r="D124" s="63"/>
      <c r="E124" s="138"/>
      <c r="F124" s="138"/>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7">
        <v>12</v>
      </c>
      <c r="B125" s="154" t="s">
        <v>2664</v>
      </c>
      <c r="C125" s="156" t="s">
        <v>31</v>
      </c>
      <c r="D125" s="63"/>
      <c r="E125" s="138"/>
      <c r="F125" s="138"/>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7">
        <v>13</v>
      </c>
      <c r="B126" s="154" t="s">
        <v>2664</v>
      </c>
      <c r="C126" s="156" t="s">
        <v>31</v>
      </c>
      <c r="D126" s="63"/>
      <c r="E126" s="138"/>
      <c r="F126" s="138"/>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7">
        <v>14</v>
      </c>
      <c r="B127" s="154" t="s">
        <v>2664</v>
      </c>
      <c r="C127" s="156" t="s">
        <v>31</v>
      </c>
      <c r="D127" s="63"/>
      <c r="E127" s="138"/>
      <c r="F127" s="138"/>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7">
        <v>15</v>
      </c>
      <c r="B128" s="154" t="s">
        <v>2664</v>
      </c>
      <c r="C128" s="156" t="s">
        <v>31</v>
      </c>
      <c r="D128" s="63"/>
      <c r="E128" s="138"/>
      <c r="F128" s="138"/>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7">
        <v>16</v>
      </c>
      <c r="B129" s="154" t="s">
        <v>2664</v>
      </c>
      <c r="C129" s="156" t="s">
        <v>31</v>
      </c>
      <c r="D129" s="63"/>
      <c r="E129" s="138"/>
      <c r="F129" s="138"/>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7">
        <v>17</v>
      </c>
      <c r="B130" s="154" t="s">
        <v>2664</v>
      </c>
      <c r="C130" s="156" t="s">
        <v>31</v>
      </c>
      <c r="D130" s="63"/>
      <c r="E130" s="138"/>
      <c r="F130" s="138"/>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7">
        <v>18</v>
      </c>
      <c r="B131" s="154" t="s">
        <v>2664</v>
      </c>
      <c r="C131" s="156" t="s">
        <v>31</v>
      </c>
      <c r="D131" s="63"/>
      <c r="E131" s="138"/>
      <c r="F131" s="138"/>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7">
        <v>19</v>
      </c>
      <c r="B132" s="154" t="s">
        <v>2664</v>
      </c>
      <c r="C132" s="156" t="s">
        <v>31</v>
      </c>
      <c r="D132" s="63"/>
      <c r="E132" s="138"/>
      <c r="F132" s="138"/>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7">
        <v>20</v>
      </c>
      <c r="B133" s="154" t="s">
        <v>2664</v>
      </c>
      <c r="C133" s="156" t="s">
        <v>31</v>
      </c>
      <c r="D133" s="63"/>
      <c r="E133" s="138"/>
      <c r="F133" s="138"/>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7">
        <v>21</v>
      </c>
      <c r="B134" s="154" t="s">
        <v>2664</v>
      </c>
      <c r="C134" s="156" t="s">
        <v>31</v>
      </c>
      <c r="D134" s="63"/>
      <c r="E134" s="138"/>
      <c r="F134" s="138"/>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7">
        <v>22</v>
      </c>
      <c r="B135" s="154" t="s">
        <v>2664</v>
      </c>
      <c r="C135" s="156" t="s">
        <v>31</v>
      </c>
      <c r="D135" s="63"/>
      <c r="E135" s="138"/>
      <c r="F135" s="138"/>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7">
        <v>23</v>
      </c>
      <c r="B136" s="154" t="s">
        <v>2664</v>
      </c>
      <c r="C136" s="156" t="s">
        <v>31</v>
      </c>
      <c r="D136" s="63"/>
      <c r="E136" s="138"/>
      <c r="F136" s="138"/>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7">
        <v>24</v>
      </c>
      <c r="B137" s="154" t="s">
        <v>2664</v>
      </c>
      <c r="C137" s="156" t="s">
        <v>31</v>
      </c>
      <c r="D137" s="63"/>
      <c r="E137" s="138"/>
      <c r="F137" s="138"/>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7">
        <v>25</v>
      </c>
      <c r="B138" s="154" t="s">
        <v>2664</v>
      </c>
      <c r="C138" s="156" t="s">
        <v>31</v>
      </c>
      <c r="D138" s="63"/>
      <c r="E138" s="138"/>
      <c r="F138" s="138"/>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7">
        <v>26</v>
      </c>
      <c r="B139" s="154" t="s">
        <v>2664</v>
      </c>
      <c r="C139" s="156" t="s">
        <v>31</v>
      </c>
      <c r="D139" s="63"/>
      <c r="E139" s="138"/>
      <c r="F139" s="138"/>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7">
        <v>27</v>
      </c>
      <c r="B140" s="154" t="s">
        <v>2664</v>
      </c>
      <c r="C140" s="156" t="s">
        <v>31</v>
      </c>
      <c r="D140" s="63"/>
      <c r="E140" s="138"/>
      <c r="F140" s="138"/>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7">
        <v>28</v>
      </c>
      <c r="B141" s="154" t="s">
        <v>2664</v>
      </c>
      <c r="C141" s="156" t="s">
        <v>31</v>
      </c>
      <c r="D141" s="63"/>
      <c r="E141" s="138"/>
      <c r="F141" s="138"/>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7">
        <v>29</v>
      </c>
      <c r="B142" s="154" t="s">
        <v>2664</v>
      </c>
      <c r="C142" s="156" t="s">
        <v>31</v>
      </c>
      <c r="D142" s="63"/>
      <c r="E142" s="138"/>
      <c r="F142" s="138"/>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7">
        <v>30</v>
      </c>
      <c r="B143" s="154" t="s">
        <v>2664</v>
      </c>
      <c r="C143" s="156" t="s">
        <v>31</v>
      </c>
      <c r="D143" s="63"/>
      <c r="E143" s="138"/>
      <c r="F143" s="138"/>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7">
        <v>31</v>
      </c>
      <c r="B144" s="154" t="s">
        <v>2664</v>
      </c>
      <c r="C144" s="156" t="s">
        <v>31</v>
      </c>
      <c r="D144" s="63"/>
      <c r="E144" s="138"/>
      <c r="F144" s="138"/>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7">
        <v>32</v>
      </c>
      <c r="B145" s="154" t="s">
        <v>2664</v>
      </c>
      <c r="C145" s="156" t="s">
        <v>31</v>
      </c>
      <c r="D145" s="63"/>
      <c r="E145" s="138"/>
      <c r="F145" s="138"/>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7">
        <v>33</v>
      </c>
      <c r="B146" s="154" t="s">
        <v>2664</v>
      </c>
      <c r="C146" s="156" t="s">
        <v>31</v>
      </c>
      <c r="D146" s="63"/>
      <c r="E146" s="138"/>
      <c r="F146" s="138"/>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7">
        <v>34</v>
      </c>
      <c r="B147" s="154" t="s">
        <v>2664</v>
      </c>
      <c r="C147" s="156" t="s">
        <v>31</v>
      </c>
      <c r="D147" s="63"/>
      <c r="E147" s="138"/>
      <c r="F147" s="138"/>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7">
        <v>35</v>
      </c>
      <c r="B148" s="154" t="s">
        <v>2664</v>
      </c>
      <c r="C148" s="156" t="s">
        <v>31</v>
      </c>
      <c r="D148" s="63"/>
      <c r="E148" s="138"/>
      <c r="F148" s="138"/>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7">
        <v>36</v>
      </c>
      <c r="B149" s="154" t="s">
        <v>2664</v>
      </c>
      <c r="C149" s="156" t="s">
        <v>31</v>
      </c>
      <c r="D149" s="63"/>
      <c r="E149" s="138"/>
      <c r="F149" s="138"/>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7">
        <v>37</v>
      </c>
      <c r="B150" s="154" t="s">
        <v>2664</v>
      </c>
      <c r="C150" s="156" t="s">
        <v>31</v>
      </c>
      <c r="D150" s="63"/>
      <c r="E150" s="138"/>
      <c r="F150" s="138"/>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7">
        <v>38</v>
      </c>
      <c r="B151" s="154" t="s">
        <v>2664</v>
      </c>
      <c r="C151" s="156" t="s">
        <v>31</v>
      </c>
      <c r="D151" s="63"/>
      <c r="E151" s="138"/>
      <c r="F151" s="138"/>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7">
        <v>39</v>
      </c>
      <c r="B152" s="154" t="s">
        <v>2664</v>
      </c>
      <c r="C152" s="156" t="s">
        <v>31</v>
      </c>
      <c r="D152" s="63"/>
      <c r="E152" s="138"/>
      <c r="F152" s="138"/>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7">
        <v>40</v>
      </c>
      <c r="B153" s="154" t="s">
        <v>2664</v>
      </c>
      <c r="C153" s="156" t="s">
        <v>31</v>
      </c>
      <c r="D153" s="63"/>
      <c r="E153" s="138"/>
      <c r="F153" s="138"/>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7">
        <v>41</v>
      </c>
      <c r="B154" s="154" t="s">
        <v>2664</v>
      </c>
      <c r="C154" s="156" t="s">
        <v>31</v>
      </c>
      <c r="D154" s="63"/>
      <c r="E154" s="138"/>
      <c r="F154" s="138"/>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7">
        <v>42</v>
      </c>
      <c r="B155" s="154" t="s">
        <v>2664</v>
      </c>
      <c r="C155" s="156" t="s">
        <v>31</v>
      </c>
      <c r="D155" s="63"/>
      <c r="E155" s="138"/>
      <c r="F155" s="138"/>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7">
        <v>43</v>
      </c>
      <c r="B156" s="154" t="s">
        <v>2664</v>
      </c>
      <c r="C156" s="156" t="s">
        <v>31</v>
      </c>
      <c r="D156" s="63"/>
      <c r="E156" s="138"/>
      <c r="F156" s="138"/>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7">
        <v>44</v>
      </c>
      <c r="B157" s="154" t="s">
        <v>2664</v>
      </c>
      <c r="C157" s="156" t="s">
        <v>31</v>
      </c>
      <c r="D157" s="63"/>
      <c r="E157" s="138"/>
      <c r="F157" s="138"/>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7">
        <v>45</v>
      </c>
      <c r="B158" s="154" t="s">
        <v>2664</v>
      </c>
      <c r="C158" s="156" t="s">
        <v>31</v>
      </c>
      <c r="D158" s="63"/>
      <c r="E158" s="138"/>
      <c r="F158" s="138"/>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7">
        <v>46</v>
      </c>
      <c r="B159" s="154" t="s">
        <v>2664</v>
      </c>
      <c r="C159" s="156" t="s">
        <v>31</v>
      </c>
      <c r="D159" s="63"/>
      <c r="E159" s="138"/>
      <c r="F159" s="138"/>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183" t="s">
        <v>13</v>
      </c>
      <c r="B162" s="184"/>
      <c r="C162" s="184"/>
      <c r="D162" s="184"/>
      <c r="E162" s="185"/>
      <c r="F162" s="184" t="s">
        <v>15</v>
      </c>
      <c r="G162" s="184"/>
      <c r="H162" s="184"/>
      <c r="I162" s="183" t="s">
        <v>16</v>
      </c>
      <c r="J162" s="184"/>
      <c r="K162" s="184"/>
      <c r="L162" s="184"/>
      <c r="M162" s="184"/>
      <c r="N162" s="184"/>
      <c r="O162" s="185"/>
      <c r="P162" s="76"/>
    </row>
    <row r="163" spans="1:28" ht="51.75" customHeight="1" x14ac:dyDescent="0.25">
      <c r="A163" s="242" t="s">
        <v>2659</v>
      </c>
      <c r="B163" s="243"/>
      <c r="C163" s="243"/>
      <c r="D163" s="243"/>
      <c r="E163" s="244"/>
      <c r="F163" s="245" t="s">
        <v>2660</v>
      </c>
      <c r="G163" s="245"/>
      <c r="H163" s="245"/>
      <c r="I163" s="242" t="s">
        <v>2630</v>
      </c>
      <c r="J163" s="243"/>
      <c r="K163" s="243"/>
      <c r="L163" s="243"/>
      <c r="M163" s="243"/>
      <c r="N163" s="243"/>
      <c r="O163" s="24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3" t="s">
        <v>2614</v>
      </c>
      <c r="C165" s="213"/>
      <c r="D165" s="213"/>
      <c r="E165" s="8"/>
      <c r="F165" s="5"/>
      <c r="G165" s="246" t="s">
        <v>2614</v>
      </c>
      <c r="H165" s="246"/>
      <c r="I165" s="247" t="s">
        <v>1164</v>
      </c>
      <c r="J165" s="248"/>
      <c r="K165" s="248"/>
      <c r="L165" s="248"/>
      <c r="M165" s="24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9" t="s">
        <v>2643</v>
      </c>
      <c r="J167" s="250"/>
      <c r="K167" s="250"/>
      <c r="L167" s="250"/>
      <c r="M167" s="250"/>
      <c r="N167" s="250"/>
      <c r="O167" s="251"/>
      <c r="U167" s="51"/>
    </row>
    <row r="168" spans="1:28" x14ac:dyDescent="0.25">
      <c r="A168" s="9"/>
      <c r="B168" s="226" t="s">
        <v>2657</v>
      </c>
      <c r="C168" s="226"/>
      <c r="D168" s="226"/>
      <c r="E168" s="8"/>
      <c r="F168" s="5"/>
      <c r="H168" s="81" t="s">
        <v>2656</v>
      </c>
      <c r="I168" s="249"/>
      <c r="J168" s="250"/>
      <c r="K168" s="250"/>
      <c r="L168" s="250"/>
      <c r="M168" s="250"/>
      <c r="N168" s="250"/>
      <c r="O168" s="25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3" t="s">
        <v>2667</v>
      </c>
      <c r="B172" s="184"/>
      <c r="C172" s="184"/>
      <c r="D172" s="184"/>
      <c r="E172" s="184"/>
      <c r="F172" s="184"/>
      <c r="G172" s="184"/>
      <c r="H172" s="184"/>
      <c r="I172" s="184"/>
      <c r="J172" s="184"/>
      <c r="K172" s="184"/>
      <c r="L172" s="184"/>
      <c r="M172" s="184"/>
      <c r="N172" s="184"/>
      <c r="O172" s="185"/>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2668</v>
      </c>
      <c r="C176" s="214"/>
      <c r="D176" s="214"/>
      <c r="E176" s="214"/>
      <c r="F176" s="214"/>
      <c r="G176" s="214"/>
      <c r="H176" s="20"/>
      <c r="I176" s="221" t="s">
        <v>2674</v>
      </c>
      <c r="J176" s="222"/>
      <c r="K176" s="222"/>
      <c r="L176" s="222"/>
      <c r="M176" s="22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5" t="s">
        <v>17</v>
      </c>
      <c r="C177" s="216"/>
      <c r="D177" s="217"/>
      <c r="E177" s="221" t="s">
        <v>2615</v>
      </c>
      <c r="F177" s="222"/>
      <c r="G177" s="223"/>
      <c r="H177" s="5"/>
      <c r="I177" s="215" t="s">
        <v>17</v>
      </c>
      <c r="J177" s="216"/>
      <c r="K177" s="216"/>
      <c r="L177" s="217"/>
      <c r="M177" s="252" t="s">
        <v>2671</v>
      </c>
      <c r="O177" s="8"/>
      <c r="Q177" s="19"/>
      <c r="R177" s="19"/>
      <c r="S177" s="19"/>
      <c r="T177" s="19"/>
      <c r="U177" s="19"/>
      <c r="V177" s="19"/>
      <c r="W177" s="19"/>
      <c r="X177" s="19"/>
      <c r="Y177" s="19"/>
      <c r="Z177" s="19"/>
      <c r="AA177" s="19"/>
      <c r="AB177" s="19"/>
    </row>
    <row r="178" spans="1:28" ht="23.25" x14ac:dyDescent="0.25">
      <c r="A178" s="9"/>
      <c r="B178" s="218"/>
      <c r="C178" s="219"/>
      <c r="D178" s="220"/>
      <c r="E178" s="160"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7"/>
      <c r="Z178" s="158" t="str">
        <f>IF(Y178&gt;0,SUM(E180+Y178),"")</f>
        <v/>
      </c>
      <c r="AA178" s="19"/>
      <c r="AB178" s="19"/>
    </row>
    <row r="179" spans="1:28" ht="23.25" x14ac:dyDescent="0.25">
      <c r="A179" s="9"/>
      <c r="B179" s="224" t="s">
        <v>2668</v>
      </c>
      <c r="C179" s="224"/>
      <c r="D179" s="224"/>
      <c r="E179" s="164">
        <v>0.02</v>
      </c>
      <c r="F179" s="163">
        <v>0.04</v>
      </c>
      <c r="G179" s="158">
        <f>IF(F179&gt;0,SUM(E179+F179),"")</f>
        <v>0.06</v>
      </c>
      <c r="H179" s="5"/>
      <c r="I179" s="224" t="s">
        <v>2670</v>
      </c>
      <c r="J179" s="224"/>
      <c r="K179" s="224"/>
      <c r="L179" s="224"/>
      <c r="M179" s="165">
        <v>0.02</v>
      </c>
      <c r="O179" s="8"/>
      <c r="Q179" s="19"/>
      <c r="R179" s="152">
        <f>IF(M179&gt;0,SUM(L179+M179),"")</f>
        <v>0.02</v>
      </c>
      <c r="T179" s="19"/>
      <c r="U179" s="180" t="s">
        <v>1166</v>
      </c>
      <c r="V179" s="180"/>
      <c r="W179" s="180"/>
      <c r="X179" s="24">
        <v>0.02</v>
      </c>
      <c r="Y179" s="157"/>
      <c r="Z179" s="158" t="str">
        <f>IF(Y179&gt;0,SUM(E181+Y179),"")</f>
        <v/>
      </c>
      <c r="AA179" s="19"/>
      <c r="AB179" s="19"/>
    </row>
    <row r="180" spans="1:28" ht="23.25" hidden="1" x14ac:dyDescent="0.25">
      <c r="A180" s="9"/>
      <c r="B180" s="204"/>
      <c r="C180" s="204"/>
      <c r="D180" s="204"/>
      <c r="E180" s="162"/>
      <c r="H180" s="5"/>
      <c r="I180" s="204"/>
      <c r="J180" s="204"/>
      <c r="K180" s="204"/>
      <c r="L180" s="204"/>
      <c r="M180" s="5"/>
      <c r="O180" s="8"/>
      <c r="Q180" s="19"/>
      <c r="R180" s="152" t="str">
        <f>IF(S180&gt;0,SUM(L180+S180),"")</f>
        <v/>
      </c>
      <c r="S180" s="157"/>
      <c r="T180" s="19"/>
      <c r="U180" s="180" t="s">
        <v>1167</v>
      </c>
      <c r="V180" s="180"/>
      <c r="W180" s="180"/>
      <c r="X180" s="24">
        <v>0.03</v>
      </c>
      <c r="Y180" s="157"/>
      <c r="Z180" s="158" t="str">
        <f>IF(Y180&gt;0,SUM(E182+Y180),"")</f>
        <v/>
      </c>
      <c r="AA180" s="19"/>
      <c r="AB180" s="19"/>
    </row>
    <row r="181" spans="1:28" ht="23.25" hidden="1" x14ac:dyDescent="0.25">
      <c r="A181" s="9"/>
      <c r="B181" s="204"/>
      <c r="C181" s="204"/>
      <c r="D181" s="204"/>
      <c r="E181" s="162"/>
      <c r="H181" s="5"/>
      <c r="I181" s="204"/>
      <c r="J181" s="204"/>
      <c r="K181" s="204"/>
      <c r="L181" s="204"/>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4"/>
      <c r="C182" s="204"/>
      <c r="D182" s="204"/>
      <c r="E182" s="162"/>
      <c r="H182" s="5"/>
      <c r="I182" s="204"/>
      <c r="J182" s="204"/>
      <c r="K182" s="204"/>
      <c r="L182" s="20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4"/>
      <c r="J183" s="204"/>
      <c r="K183" s="204"/>
      <c r="L183" s="20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0.06</v>
      </c>
      <c r="D185" s="91" t="s">
        <v>2628</v>
      </c>
      <c r="E185" s="94">
        <f>+(C185*SUM(K20:K35))</f>
        <v>92017800</v>
      </c>
      <c r="F185" s="92"/>
      <c r="G185" s="93"/>
      <c r="H185" s="88"/>
      <c r="I185" s="90" t="s">
        <v>2627</v>
      </c>
      <c r="J185" s="159">
        <f>+SUM(M179:M183)</f>
        <v>0.02</v>
      </c>
      <c r="K185" s="205" t="s">
        <v>2628</v>
      </c>
      <c r="L185" s="205"/>
      <c r="M185" s="94">
        <f>+J185*(SUM(K20:K35))</f>
        <v>30672600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83" t="s">
        <v>18</v>
      </c>
      <c r="B188" s="184"/>
      <c r="C188" s="184"/>
      <c r="D188" s="184"/>
      <c r="E188" s="184"/>
      <c r="F188" s="184"/>
      <c r="G188" s="184"/>
      <c r="H188" s="184"/>
      <c r="I188" s="184"/>
      <c r="J188" s="184"/>
      <c r="K188" s="184"/>
      <c r="L188" s="184"/>
      <c r="M188" s="184"/>
      <c r="N188" s="184"/>
      <c r="O188" s="185"/>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9" t="s">
        <v>2636</v>
      </c>
      <c r="C192" s="239"/>
      <c r="E192" s="5" t="s">
        <v>20</v>
      </c>
      <c r="H192" s="26" t="s">
        <v>24</v>
      </c>
      <c r="J192" s="5" t="s">
        <v>2637</v>
      </c>
      <c r="K192" s="5"/>
      <c r="M192" s="5"/>
      <c r="N192" s="5"/>
      <c r="O192" s="8"/>
      <c r="Q192" s="147"/>
      <c r="R192" s="148"/>
      <c r="S192" s="148"/>
      <c r="T192" s="147"/>
    </row>
    <row r="193" spans="1:18" x14ac:dyDescent="0.25">
      <c r="A193" s="9"/>
      <c r="C193" s="118">
        <v>41964</v>
      </c>
      <c r="D193" s="5"/>
      <c r="E193" s="119">
        <v>1720</v>
      </c>
      <c r="F193" s="5"/>
      <c r="G193" s="5"/>
      <c r="H193" s="140" t="s">
        <v>2723</v>
      </c>
      <c r="J193" s="5"/>
      <c r="K193" s="120">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3" t="s">
        <v>29</v>
      </c>
      <c r="B197" s="184"/>
      <c r="C197" s="184"/>
      <c r="D197" s="184"/>
      <c r="E197" s="184"/>
      <c r="F197" s="184"/>
      <c r="G197" s="184"/>
      <c r="H197" s="184"/>
      <c r="I197" s="184"/>
      <c r="J197" s="184"/>
      <c r="K197" s="184"/>
      <c r="L197" s="184"/>
      <c r="M197" s="184"/>
      <c r="N197" s="184"/>
      <c r="O197" s="18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7" t="s">
        <v>2658</v>
      </c>
      <c r="C199" s="197"/>
      <c r="D199" s="197"/>
      <c r="E199" s="197"/>
      <c r="F199" s="197"/>
      <c r="G199" s="197"/>
      <c r="H199" s="197"/>
      <c r="I199" s="197"/>
      <c r="J199" s="197"/>
      <c r="K199" s="197"/>
      <c r="L199" s="197"/>
      <c r="M199" s="197"/>
      <c r="N199" s="197"/>
      <c r="O199" s="8"/>
    </row>
    <row r="200" spans="1:18" x14ac:dyDescent="0.25">
      <c r="A200" s="9"/>
      <c r="B200" s="236"/>
      <c r="C200" s="236"/>
      <c r="D200" s="236"/>
      <c r="E200" s="236"/>
      <c r="F200" s="236"/>
      <c r="G200" s="236"/>
      <c r="H200" s="236"/>
      <c r="I200" s="236"/>
      <c r="J200" s="236"/>
      <c r="K200" s="236"/>
      <c r="L200" s="236"/>
      <c r="M200" s="236"/>
      <c r="N200" s="236"/>
      <c r="O200" s="8"/>
    </row>
    <row r="201" spans="1:18" x14ac:dyDescent="0.25">
      <c r="A201" s="9"/>
      <c r="B201" s="237" t="s">
        <v>2648</v>
      </c>
      <c r="C201" s="238"/>
      <c r="D201" s="238"/>
      <c r="E201" s="238"/>
      <c r="F201" s="238"/>
      <c r="G201" s="238"/>
      <c r="H201" s="238"/>
      <c r="I201" s="238"/>
      <c r="J201" s="238"/>
      <c r="K201" s="238"/>
      <c r="L201" s="238"/>
      <c r="M201" s="238"/>
      <c r="N201" s="23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2724</v>
      </c>
      <c r="J211" s="27" t="s">
        <v>2622</v>
      </c>
      <c r="K211" s="141" t="s">
        <v>2726</v>
      </c>
      <c r="L211" s="21"/>
      <c r="M211" s="21"/>
      <c r="N211" s="21"/>
      <c r="O211" s="8"/>
    </row>
    <row r="212" spans="1:15" x14ac:dyDescent="0.25">
      <c r="A212" s="9"/>
      <c r="B212" s="27" t="s">
        <v>2619</v>
      </c>
      <c r="C212" s="140" t="s">
        <v>2723</v>
      </c>
      <c r="D212" s="21"/>
      <c r="G212" s="27" t="s">
        <v>2621</v>
      </c>
      <c r="H212" s="141" t="s">
        <v>2725</v>
      </c>
      <c r="J212" s="27" t="s">
        <v>2623</v>
      </c>
      <c r="K212" s="140"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4fb10211-09fb-4e80-9f0b-184718d5d98c"/>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2020-12-29T13:31:21Z</cp:lastPrinted>
  <dcterms:created xsi:type="dcterms:W3CDTF">2020-10-14T21:57:42Z</dcterms:created>
  <dcterms:modified xsi:type="dcterms:W3CDTF">2020-12-29T13:31:35Z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