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VALL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2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3" i="12" l="1"/>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<sst xmlns="http://schemas.openxmlformats.org/spreadsheetml/2006/main" count="5040" uniqueCount="2761">
  <si>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</si>
  <si>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</si>
  <si>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</si>
  <si>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</si>
  <si>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</si>
  <si>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</si>
  <si>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</si>
  <si>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</si>
  <si>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</si>
  <si>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</si>
  <si>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</si>
  <si>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</si>
  <si>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</si>
  <si>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</si>
  <si>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</si>
  <si>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</si>
  <si>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</si>
  <si>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</si>
  <si>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</si>
  <si>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</si>
  <si>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</si>
  <si>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</si>
  <si>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</si>
  <si>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</si>
  <si>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</si>
  <si>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</si>
  <si>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</si>
  <si>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</si>
  <si>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</si>
  <si>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</si>
  <si>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</si>
  <si>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</si>
  <si>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</si>
  <si>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</si>
  <si>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</si>
  <si>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</si>
  <si>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</si>
  <si>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</si>
  <si>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</si>
  <si>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</si>
  <si>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</si>
  <si>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</si>
  <si>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</si>
  <si>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</si>
  <si>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</si>
  <si>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</si>
  <si>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</si>
  <si>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</si>
  <si>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</si>
  <si>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</si>
  <si>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</si>
  <si>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</si>
  <si>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</si>
  <si>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</si>
  <si>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</si>
  <si>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</si>
  <si>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</si>
  <si>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</si>
  <si>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</si>
  <si>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</si>
  <si>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</si>
  <si>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</si>
  <si>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</si>
  <si>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</si>
  <si>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</si>
  <si>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</si>
  <si>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</si>
  <si>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</si>
  <si>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</si>
  <si>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</si>
  <si>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</si>
  <si>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</si>
  <si>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</si>
  <si>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</si>
  <si>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</si>
  <si>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</si>
  <si>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</si>
  <si>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</si>
  <si>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</si>
  <si>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</si>
  <si>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</si>
  <si>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</si>
  <si>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</si>
  <si>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</si>
  <si>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</si>
  <si>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</si>
  <si>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</si>
  <si>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</si>
  <si>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</si>
  <si>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</si>
  <si>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</si>
  <si>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</si>
  <si>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</si>
  <si>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</si>
  <si>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</si>
  <si>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</si>
  <si>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</si>
  <si>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</si>
  <si>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</si>
  <si>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</si>
  <si>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</si>
  <si>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</si>
  <si>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</si>
  <si>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</si>
  <si>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</si>
  <si>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</si>
  <si>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</si>
  <si>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</si>
  <si>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</si>
  <si>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</si>
  <si>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</si>
  <si>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</si>
  <si>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</si>
  <si>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</si>
  <si>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</si>
  <si>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</si>
  <si>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</si>
  <si>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</si>
  <si>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</si>
  <si>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</si>
  <si>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</si>
  <si>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</si>
  <si>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</si>
  <si>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</si>
  <si>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</si>
  <si>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</si>
  <si>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</si>
  <si>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</si>
  <si>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</si>
  <si>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</si>
  <si>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</si>
  <si>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</si>
  <si>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</si>
  <si>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</si>
  <si>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</si>
  <si>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</si>
  <si>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</si>
  <si>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</si>
  <si>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</si>
  <si>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</si>
  <si>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</si>
  <si>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</si>
  <si>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</si>
  <si>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</si>
  <si>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</si>
  <si>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</si>
  <si>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</si>
  <si>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</si>
  <si>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</si>
  <si>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</si>
  <si>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</si>
  <si>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</si>
  <si>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</si>
  <si>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</si>
  <si>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</si>
  <si>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</si>
  <si>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</si>
  <si>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</si>
  <si>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</si>
  <si>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</si>
  <si>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</si>
  <si>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</si>
  <si>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</si>
  <si>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</si>
  <si>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</si>
  <si>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</si>
  <si>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</si>
  <si>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</si>
  <si>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</si>
  <si>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</si>
  <si>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</si>
  <si>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</si>
  <si>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</si>
  <si>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</si>
  <si>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</si>
  <si>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</si>
  <si>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</si>
  <si>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</si>
  <si>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</si>
  <si>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</si>
  <si>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</si>
  <si>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</si>
  <si>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</si>
  <si>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</si>
  <si>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</si>
  <si>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</si>
  <si>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</si>
  <si>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</si>
  <si>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</si>
  <si>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</si>
  <si>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</si>
  <si>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</si>
  <si>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</si>
  <si>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</si>
  <si>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</si>
  <si>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</si>
  <si>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</si>
  <si>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</si>
  <si>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</si>
  <si>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</si>
  <si>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</si>
  <si>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</si>
  <si>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</si>
  <si>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</si>
  <si>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</si>
  <si>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</si>
  <si>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</si>
  <si>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</si>
  <si>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</si>
  <si>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</si>
  <si>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</si>
  <si>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</si>
  <si>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</si>
  <si>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</si>
  <si>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</si>
  <si>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</si>
  <si>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</si>
  <si>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</si>
  <si>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</si>
  <si>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</si>
  <si>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</si>
  <si>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</si>
  <si>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</si>
  <si>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</si>
  <si>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</si>
  <si>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</si>
  <si>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</si>
  <si>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</si>
  <si>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</si>
  <si>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</si>
  <si>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</si>
  <si>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</si>
  <si>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</si>
  <si>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</si>
  <si>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</si>
  <si>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</si>
  <si>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</si>
  <si>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</si>
  <si>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</si>
  <si>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</si>
  <si>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</si>
  <si>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</si>
  <si>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</si>
  <si>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</si>
  <si>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</si>
  <si>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</si>
  <si>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</si>
  <si>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</si>
  <si>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</si>
  <si>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</si>
  <si>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</si>
  <si>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</si>
  <si>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</si>
  <si>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</si>
  <si>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</si>
  <si>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</si>
  <si>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</si>
  <si>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</si>
  <si>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</si>
  <si>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</si>
  <si>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</si>
  <si>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</si>
  <si>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</si>
  <si>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</si>
  <si>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</si>
  <si>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</si>
  <si>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</si>
  <si>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</si>
  <si>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</si>
  <si>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</si>
  <si>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</si>
  <si>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</si>
  <si>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</si>
  <si>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</si>
  <si>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</si>
  <si>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</si>
  <si>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</si>
  <si>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</si>
  <si>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</si>
  <si>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</si>
  <si>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</si>
  <si>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</si>
  <si>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</si>
  <si>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</si>
  <si>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</si>
  <si>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</si>
  <si>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</si>
  <si>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</si>
  <si>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</si>
  <si>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</si>
  <si>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</si>
  <si>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</si>
  <si>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</si>
  <si>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</si>
  <si>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</si>
  <si>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</si>
  <si>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</si>
  <si>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</si>
  <si>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</si>
  <si>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</si>
  <si>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</si>
  <si>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</si>
  <si>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</si>
  <si>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</si>
  <si>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</si>
  <si>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</si>
  <si>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</si>
  <si>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</si>
  <si>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</si>
  <si>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</si>
  <si>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</si>
  <si>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</si>
  <si>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</si>
  <si>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</si>
  <si>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</si>
  <si>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</si>
  <si>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</si>
  <si>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</si>
  <si>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</si>
  <si>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</si>
  <si>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</si>
  <si>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</si>
  <si>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</si>
  <si>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</si>
  <si>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</si>
  <si>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</si>
  <si>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</si>
  <si>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</si>
  <si>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</si>
  <si>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</si>
  <si>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</si>
  <si>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</si>
  <si>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</si>
  <si>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</si>
  <si>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</si>
  <si>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</si>
  <si>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</si>
  <si>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</si>
  <si>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</si>
  <si>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</si>
  <si>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</si>
  <si>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</si>
  <si>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</si>
  <si>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</si>
  <si>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</si>
  <si>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</si>
  <si>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</si>
  <si>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</si>
  <si>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</si>
  <si>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</si>
  <si>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</si>
  <si>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</si>
  <si>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</si>
  <si>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</si>
  <si>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</si>
  <si>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</si>
  <si>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</si>
  <si>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</si>
  <si>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</si>
  <si>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</si>
  <si>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</si>
  <si>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</si>
  <si>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</si>
  <si>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</si>
  <si>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</si>
  <si>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</si>
  <si>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</si>
  <si>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</si>
  <si>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</si>
  <si>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</si>
  <si>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</si>
  <si>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</si>
  <si>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</si>
  <si>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</si>
  <si>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</si>
  <si>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</si>
  <si>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</si>
  <si>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</si>
  <si>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</si>
  <si>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</si>
  <si>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</si>
  <si>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</si>
  <si>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</si>
  <si>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</si>
  <si>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</si>
  <si>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</si>
  <si>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</si>
  <si>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</si>
  <si>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</si>
  <si>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</si>
  <si>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</si>
  <si>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</si>
  <si>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</si>
  <si>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</si>
  <si>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</si>
  <si>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</si>
  <si>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</si>
  <si>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</si>
  <si>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</si>
  <si>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</si>
  <si>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</si>
  <si>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</si>
  <si>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</si>
  <si>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</si>
  <si>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</si>
  <si>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</si>
  <si>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</si>
  <si>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</si>
  <si>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</si>
  <si>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</si>
  <si>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</si>
  <si>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</si>
  <si>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</si>
  <si>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</si>
  <si>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</si>
  <si>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</si>
  <si>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</si>
  <si>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</si>
  <si>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</si>
  <si>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</si>
  <si>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</si>
  <si>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</si>
  <si>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</si>
  <si>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</si>
  <si>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</si>
  <si>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</si>
  <si>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</si>
  <si>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</si>
  <si>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</si>
  <si>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</si>
  <si>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</si>
  <si>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</si>
  <si>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</si>
  <si>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</si>
  <si>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</si>
  <si>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</si>
  <si>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</si>
  <si>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</si>
  <si>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</si>
  <si>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</si>
  <si>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</si>
  <si>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</si>
  <si>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</si>
  <si>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</si>
  <si>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</si>
  <si>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</si>
  <si>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</si>
  <si>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</si>
  <si>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</si>
  <si>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</si>
  <si>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</si>
  <si>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</si>
  <si>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</si>
  <si>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</si>
  <si>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</si>
  <si>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</si>
  <si>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</si>
  <si>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</si>
  <si>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</si>
  <si>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</si>
  <si>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</si>
  <si>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</si>
  <si>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</si>
  <si>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</si>
  <si>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</si>
  <si>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</si>
  <si>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</si>
  <si>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</si>
  <si>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</si>
  <si>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</si>
  <si>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</si>
  <si>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</si>
  <si>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</si>
  <si>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</si>
  <si>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</si>
  <si>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</si>
  <si>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</si>
  <si>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</si>
  <si>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</si>
  <si>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</si>
  <si>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</si>
  <si>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</si>
  <si>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</si>
  <si>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</si>
  <si>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</si>
  <si>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</si>
  <si>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</si>
  <si>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</si>
  <si>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</si>
  <si>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</si>
  <si>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</si>
  <si>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</si>
  <si>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</si>
  <si>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</si>
  <si>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</si>
  <si>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</si>
  <si>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</si>
  <si>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</si>
  <si>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</si>
  <si>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</si>
  <si>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</si>
  <si>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</si>
  <si>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</si>
  <si>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</si>
  <si>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</si>
  <si>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</si>
  <si>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</si>
  <si>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</si>
  <si>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</si>
  <si>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</si>
  <si>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</si>
  <si>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</si>
  <si>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</si>
  <si>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</si>
  <si>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</si>
  <si>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</si>
  <si>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</si>
  <si>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</si>
  <si>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</si>
  <si>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</si>
  <si>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</si>
  <si>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</si>
  <si>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</si>
  <si>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</si>
  <si>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</si>
  <si>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</si>
  <si>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</si>
  <si>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</si>
  <si>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</si>
  <si>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</si>
  <si>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</si>
  <si>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</si>
  <si>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</si>
  <si>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</si>
  <si>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</si>
  <si>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</si>
  <si>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</si>
  <si>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</si>
  <si>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</si>
  <si>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</si>
  <si>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</si>
  <si>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</si>
  <si>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</si>
  <si>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</si>
  <si>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</si>
  <si>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</si>
  <si>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</si>
  <si>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</si>
  <si>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</si>
  <si>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</si>
  <si>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</si>
  <si>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</si>
  <si>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</si>
  <si>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</si>
  <si>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</si>
  <si>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</si>
  <si>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</si>
  <si>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</si>
  <si>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</si>
  <si>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</si>
  <si>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</si>
  <si>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</si>
  <si>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</si>
  <si>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</si>
  <si>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</si>
  <si>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</si>
  <si>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</si>
  <si>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</si>
  <si>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</si>
  <si>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</si>
  <si>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</si>
  <si>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</si>
  <si>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</si>
  <si>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</si>
  <si>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</si>
  <si>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</si>
  <si>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</si>
  <si>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</si>
  <si>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</si>
  <si>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</si>
  <si>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</si>
  <si>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</si>
  <si>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</si>
  <si>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</si>
  <si>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</si>
  <si>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</si>
  <si>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</si>
  <si>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</si>
  <si>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</si>
  <si>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</si>
  <si>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</si>
  <si>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</si>
  <si>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</si>
  <si>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</si>
  <si>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</si>
  <si>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</si>
  <si>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</si>
  <si>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</si>
  <si>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</si>
  <si>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</si>
  <si>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</si>
  <si>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</si>
  <si>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</si>
  <si>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</si>
  <si>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</si>
  <si>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</si>
  <si>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</si>
  <si>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</si>
  <si>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</si>
  <si>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</si>
  <si>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</si>
  <si>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</si>
  <si>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</si>
  <si>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</si>
  <si>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</si>
  <si>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</si>
  <si>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</si>
  <si>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</si>
  <si>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</si>
  <si>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</si>
  <si>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</si>
  <si>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</si>
  <si>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</si>
  <si>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</si>
  <si>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</si>
  <si>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</si>
  <si>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</si>
  <si>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</si>
  <si>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</si>
  <si>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</si>
  <si>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</si>
  <si>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</si>
  <si>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</si>
  <si>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</si>
  <si>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</si>
  <si>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</si>
  <si>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</si>
  <si>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</si>
  <si>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</si>
  <si>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</si>
  <si>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</si>
  <si>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</si>
  <si>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</si>
  <si>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</si>
  <si>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</si>
  <si>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</si>
  <si>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</si>
  <si>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</si>
  <si>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</si>
  <si>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</si>
  <si>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</si>
  <si>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</si>
  <si>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</si>
  <si>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</si>
  <si>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</si>
  <si>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</si>
  <si>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</si>
  <si>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</si>
  <si>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</si>
  <si>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</si>
  <si>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</si>
  <si>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</si>
  <si>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</si>
  <si>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</si>
  <si>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</si>
  <si>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</si>
  <si>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</si>
  <si>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</si>
  <si>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</si>
  <si>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</si>
  <si>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</si>
  <si>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</si>
  <si>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</si>
  <si>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</si>
  <si>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</si>
  <si>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</si>
  <si>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</si>
  <si>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</si>
  <si>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</si>
  <si>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</si>
  <si>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</si>
  <si>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</si>
  <si>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</si>
  <si>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</si>
  <si>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</si>
  <si>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</si>
  <si>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</si>
  <si>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</si>
  <si>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</si>
  <si>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</si>
  <si>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</si>
  <si>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</si>
  <si>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</si>
  <si>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</si>
  <si>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</si>
  <si>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</si>
  <si>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</si>
  <si>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</si>
  <si>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</si>
  <si>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</si>
  <si>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</si>
  <si>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</si>
  <si>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</si>
  <si>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</si>
  <si>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</si>
  <si>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</si>
  <si>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</si>
  <si>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</si>
  <si>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</si>
  <si>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</si>
  <si>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</si>
  <si>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</si>
  <si>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</si>
  <si>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</si>
  <si>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</si>
  <si>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</si>
  <si>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</si>
  <si>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</si>
  <si>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</si>
  <si>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</si>
  <si>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</si>
  <si>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</si>
  <si>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</si>
  <si>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</si>
  <si>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</si>
  <si>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</si>
  <si>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</si>
  <si>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</si>
  <si>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</si>
  <si>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</si>
  <si>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</si>
  <si>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</si>
  <si>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</si>
  <si>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</si>
  <si>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</si>
  <si>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</si>
  <si>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</si>
  <si>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</si>
  <si>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</si>
  <si>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</si>
  <si>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</si>
  <si>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</si>
  <si>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</si>
  <si>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</si>
  <si>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</si>
  <si>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</si>
  <si>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</si>
  <si>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</si>
  <si>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</si>
  <si>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</si>
  <si>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</si>
  <si>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</si>
  <si>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</si>
  <si>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</si>
  <si>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</si>
  <si>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</si>
  <si>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</si>
  <si>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</si>
  <si>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</si>
  <si>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</si>
  <si>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</si>
  <si>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</si>
  <si>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</si>
  <si>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</si>
  <si>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</si>
  <si>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</si>
  <si>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</si>
  <si>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</si>
  <si>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</si>
  <si>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</si>
  <si>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</si>
  <si>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</si>
  <si>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</si>
  <si>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</si>
  <si>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</si>
  <si>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</si>
  <si>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</si>
  <si>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</si>
  <si>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</si>
  <si>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</si>
  <si>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</si>
  <si>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</si>
  <si>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</si>
  <si>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</si>
  <si>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</si>
  <si>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</si>
  <si>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</si>
  <si>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</si>
  <si>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</si>
  <si>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</si>
  <si>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</si>
  <si>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</si>
  <si>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</si>
  <si>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</si>
  <si>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</si>
  <si>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</si>
  <si>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</si>
  <si>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</si>
  <si>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</si>
  <si>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</si>
  <si>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</si>
  <si>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</si>
  <si>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</si>
  <si>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</si>
  <si>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</si>
  <si>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</si>
  <si>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</si>
  <si>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</si>
  <si>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</si>
  <si>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</si>
  <si>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</si>
  <si>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</si>
  <si>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</si>
  <si>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</si>
  <si>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</si>
  <si>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</si>
  <si>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</si>
  <si>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</si>
  <si>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</si>
  <si>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</si>
  <si>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</si>
  <si>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</si>
  <si>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</si>
  <si>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</si>
  <si>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</si>
  <si>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</si>
  <si>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</si>
  <si>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</si>
  <si>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</si>
  <si>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</si>
  <si>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</si>
  <si>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</si>
  <si>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</si>
  <si>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</si>
  <si>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</si>
  <si>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</si>
  <si>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</si>
  <si>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</si>
  <si>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</si>
  <si>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</si>
  <si>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</si>
  <si>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</si>
  <si>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</si>
  <si>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</si>
  <si>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</si>
  <si>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</si>
  <si>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</si>
  <si>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</si>
  <si>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</si>
  <si>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</si>
  <si>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</si>
  <si>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</si>
  <si>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</si>
  <si>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</si>
  <si>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</si>
  <si>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</si>
  <si>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</si>
  <si>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</si>
  <si>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</si>
  <si>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</si>
  <si>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</si>
  <si>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</si>
  <si>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</si>
  <si>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</si>
  <si>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</si>
  <si>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</si>
  <si>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</si>
  <si>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</si>
  <si>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</si>
  <si>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</si>
  <si>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</si>
  <si>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</si>
  <si>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</si>
  <si>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</si>
  <si>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</si>
  <si>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</si>
  <si>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</si>
  <si>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</si>
  <si>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</si>
  <si>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</si>
  <si>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</si>
  <si>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</si>
  <si>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</si>
  <si>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</si>
  <si>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</si>
  <si>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</si>
  <si>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</si>
  <si>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</si>
  <si>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</si>
  <si>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</si>
  <si>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</si>
  <si>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</si>
  <si>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</si>
  <si>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</si>
  <si>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</si>
  <si>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</si>
  <si>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</si>
  <si>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</si>
  <si>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</si>
  <si>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</si>
  <si>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</si>
  <si>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</si>
  <si>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</si>
  <si>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</si>
  <si>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</si>
  <si>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</si>
  <si>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</si>
  <si>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</si>
  <si>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</si>
  <si>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</si>
  <si>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</si>
  <si>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</si>
  <si>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</si>
  <si>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</si>
  <si>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</si>
  <si>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</si>
  <si>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</si>
  <si>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</si>
  <si>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</si>
  <si>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</si>
  <si>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</si>
  <si>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</si>
  <si>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</si>
  <si>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</si>
  <si>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</si>
  <si>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</si>
  <si>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</si>
  <si>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</si>
  <si>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</si>
  <si>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</si>
  <si>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</si>
  <si>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</si>
  <si>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</si>
  <si>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</si>
  <si>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</si>
  <si>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</si>
  <si>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</si>
  <si>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</si>
  <si>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</si>
  <si>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</si>
  <si>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</si>
  <si>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</si>
  <si>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</si>
  <si>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</si>
  <si>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</si>
  <si>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</si>
  <si>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</si>
  <si>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</si>
  <si>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</si>
  <si>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</si>
  <si>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</si>
  <si>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</si>
  <si>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</si>
  <si>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</si>
  <si>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</si>
  <si>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</si>
  <si>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</si>
  <si>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</si>
  <si>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</si>
  <si>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</si>
  <si>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</si>
  <si>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</si>
  <si>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</si>
  <si>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</si>
  <si>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</si>
  <si>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</si>
  <si>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</si>
  <si>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</si>
  <si>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</si>
  <si>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</si>
  <si>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</si>
  <si>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</si>
  <si>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</si>
  <si>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</si>
  <si>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</si>
  <si>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</si>
  <si>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</si>
  <si>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</si>
  <si>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</si>
  <si>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</si>
  <si>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</si>
  <si>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</si>
  <si>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</si>
  <si>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</si>
  <si>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</si>
  <si>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</si>
  <si>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</si>
  <si>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</si>
  <si>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</si>
  <si>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</si>
  <si>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</si>
  <si>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</si>
  <si>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</si>
  <si>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</si>
  <si>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</si>
  <si>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</si>
  <si>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</si>
  <si>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</si>
  <si>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</si>
  <si>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</si>
  <si>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</si>
  <si>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</si>
  <si>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</si>
  <si>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</si>
  <si>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</si>
  <si>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</si>
  <si>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</si>
  <si>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</si>
  <si>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</si>
  <si>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</si>
  <si>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</si>
  <si>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</si>
  <si>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</si>
  <si>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</si>
  <si>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</si>
  <si>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</si>
  <si>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</si>
  <si>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</si>
  <si>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</si>
  <si>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</si>
  <si>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</si>
  <si>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</si>
  <si>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</si>
  <si>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</si>
  <si>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</si>
  <si>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</si>
  <si>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</si>
  <si>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</si>
  <si>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</si>
  <si>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</si>
  <si>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</si>
  <si>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</si>
  <si>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</si>
  <si>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</si>
  <si>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</si>
  <si>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</si>
  <si>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</si>
  <si>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</si>
  <si>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</si>
  <si>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</si>
  <si>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</si>
  <si>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</si>
  <si>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</si>
  <si>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</si>
  <si>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</si>
  <si>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</si>
  <si>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</si>
  <si>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</si>
  <si>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</si>
  <si>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</si>
  <si>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</si>
  <si>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</si>
  <si>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</si>
  <si>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</si>
  <si>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</si>
  <si>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</si>
  <si>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</si>
  <si>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</si>
  <si>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</si>
  <si>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</si>
  <si>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</si>
  <si>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</si>
  <si>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</si>
  <si>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</si>
  <si>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</si>
  <si>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</si>
  <si>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</si>
  <si>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</si>
  <si>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</si>
  <si>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</si>
  <si>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</si>
  <si>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</si>
  <si>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</si>
  <si>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</si>
  <si>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</si>
  <si>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</si>
  <si>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</si>
  <si>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</si>
  <si>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</si>
  <si>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</si>
  <si>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</si>
  <si>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</si>
  <si>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</si>
  <si>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</si>
  <si>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</si>
  <si>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</si>
  <si>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</si>
  <si>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</si>
  <si>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</si>
  <si>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</si>
  <si>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</si>
  <si>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</si>
  <si>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</si>
  <si>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</si>
  <si>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</si>
  <si>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</si>
  <si>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</si>
  <si>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</si>
  <si>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</si>
  <si>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</si>
  <si>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</si>
  <si>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</si>
  <si>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</si>
  <si>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</si>
  <si>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</si>
  <si>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</si>
  <si>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</si>
  <si>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</si>
  <si>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</si>
  <si>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</si>
  <si>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</si>
  <si>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</si>
  <si>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</si>
  <si>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</si>
  <si>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</si>
  <si>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</si>
  <si>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</si>
  <si>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</si>
  <si>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</si>
  <si>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</si>
  <si>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</si>
  <si>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</si>
  <si>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</si>
  <si>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</si>
  <si>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</si>
  <si>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</si>
  <si>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</si>
  <si>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</si>
  <si>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</si>
  <si>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</si>
  <si>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</si>
  <si>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</si>
  <si>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</si>
  <si>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</si>
  <si>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</si>
  <si>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</si>
  <si>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</si>
  <si>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</si>
  <si>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</si>
  <si>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</si>
  <si>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</si>
  <si>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</si>
  <si>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</si>
  <si>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</si>
  <si>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</si>
  <si>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</si>
  <si>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</si>
  <si>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</si>
  <si>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</si>
  <si>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</si>
  <si>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</si>
  <si>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</si>
  <si>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</si>
  <si>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</si>
  <si>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</si>
  <si>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</si>
  <si>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</si>
  <si>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</si>
  <si>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</si>
  <si>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</si>
  <si>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</si>
  <si>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</si>
  <si>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</si>
  <si>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</si>
  <si>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</si>
  <si>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</si>
  <si>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</si>
  <si>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</si>
  <si>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</si>
  <si>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</si>
  <si>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</si>
  <si>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</si>
  <si>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</si>
  <si>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</si>
  <si>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</si>
  <si>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</si>
  <si>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</si>
  <si>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</si>
  <si>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</si>
  <si>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</si>
  <si>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</si>
  <si>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</si>
  <si>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</si>
  <si>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</si>
  <si>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</si>
  <si>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</si>
  <si>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</si>
  <si>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</si>
  <si>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</si>
  <si>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</si>
  <si>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</si>
  <si>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</si>
  <si>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</si>
  <si>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</si>
  <si>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</si>
  <si>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</si>
  <si>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</si>
  <si>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</si>
  <si>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</si>
  <si>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</si>
  <si>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</si>
  <si>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</si>
  <si>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</si>
  <si>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</si>
  <si>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</si>
  <si>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</si>
  <si>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</si>
  <si>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</si>
  <si>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</si>
  <si>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</si>
  <si>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</si>
  <si>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</si>
  <si>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</si>
  <si>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</si>
  <si>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</si>
  <si>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</si>
  <si>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</si>
  <si>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</si>
  <si>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</si>
  <si>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</si>
  <si>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</si>
  <si>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</si>
  <si>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</si>
  <si>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</si>
  <si>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</si>
  <si>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</si>
  <si>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</si>
  <si>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</si>
  <si>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</si>
  <si>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</si>
  <si>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</si>
  <si>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</si>
  <si>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</si>
  <si>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</si>
  <si>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</si>
  <si>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</si>
  <si>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</si>
  <si>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</si>
  <si>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</si>
  <si>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</si>
  <si>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</si>
  <si>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</si>
  <si>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</si>
  <si>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</si>
  <si>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</si>
  <si>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</si>
  <si>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</si>
  <si>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</si>
  <si>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</si>
  <si>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</si>
  <si>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</si>
  <si>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</si>
  <si>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</si>
  <si>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</si>
  <si>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</si>
  <si>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</si>
  <si>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</si>
  <si>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</si>
  <si>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</si>
  <si>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</si>
  <si>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</si>
  <si>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</si>
  <si>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</si>
  <si>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</si>
  <si>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</si>
  <si>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</si>
  <si>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</si>
  <si>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</si>
  <si>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</si>
  <si>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</si>
  <si>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</si>
  <si>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</si>
  <si>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</si>
  <si>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</si>
  <si>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</si>
  <si>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</si>
  <si>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</si>
  <si>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</si>
  <si>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</si>
  <si>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</si>
  <si>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</si>
  <si>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</si>
  <si>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</si>
  <si>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</si>
  <si>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</si>
  <si>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</si>
  <si>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</si>
  <si>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</si>
  <si>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</si>
  <si>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</si>
  <si>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</si>
  <si>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</si>
  <si>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</si>
  <si>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</si>
  <si>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</si>
  <si>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</si>
  <si>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</si>
  <si>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</si>
  <si>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</si>
  <si>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</si>
  <si>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</si>
  <si>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</si>
  <si>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</si>
  <si>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</si>
  <si>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</si>
  <si>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</si>
  <si>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</si>
  <si>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</si>
  <si>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</si>
  <si>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</si>
  <si>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</si>
  <si>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</si>
  <si>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</si>
  <si>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</si>
  <si>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</si>
  <si>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</si>
  <si>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</si>
  <si>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</si>
  <si>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</si>
  <si>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</si>
  <si>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</si>
  <si>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</si>
  <si>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</si>
  <si>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</si>
  <si>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</si>
  <si>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</si>
  <si>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</si>
  <si>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</si>
  <si>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</si>
  <si>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</si>
  <si>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</si>
  <si>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</si>
  <si>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</si>
  <si>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</si>
  <si>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</si>
  <si>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</si>
  <si>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</si>
  <si>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</si>
  <si>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</si>
  <si>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</si>
  <si>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</si>
  <si>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</si>
  <si>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</si>
  <si>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</si>
  <si>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</si>
  <si>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</si>
  <si>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</si>
  <si>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</si>
  <si>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</si>
  <si>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</si>
  <si>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</si>
  <si>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</si>
  <si>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</si>
  <si>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</si>
  <si>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</si>
  <si>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</si>
  <si>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</si>
  <si>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</si>
  <si>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</si>
  <si>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</si>
  <si>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</si>
  <si>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</si>
  <si>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</si>
  <si>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</si>
  <si>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</si>
  <si>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</si>
  <si>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</si>
  <si>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</si>
  <si>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</si>
  <si>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</si>
  <si>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</si>
  <si>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</si>
  <si>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</si>
  <si>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</si>
  <si>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</si>
  <si>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</si>
  <si>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</si>
  <si>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</si>
  <si>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</si>
  <si>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</si>
  <si>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</si>
  <si>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</si>
  <si>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</si>
  <si>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</si>
  <si>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</si>
  <si>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</si>
  <si>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</si>
  <si>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</si>
  <si>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</si>
  <si>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</si>
  <si>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</si>
  <si>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</si>
  <si>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</si>
  <si>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</si>
  <si>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</si>
  <si>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</si>
  <si>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</si>
  <si>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</si>
  <si>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</si>
  <si>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</si>
  <si>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</si>
  <si>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</si>
  <si>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</si>
  <si>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</si>
  <si>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</si>
  <si>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</si>
  <si>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</si>
  <si>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</si>
  <si>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</si>
  <si>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</si>
  <si>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</si>
  <si>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</si>
  <si>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</si>
  <si>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</si>
  <si>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</si>
  <si>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</si>
  <si>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</si>
  <si>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</si>
  <si>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</si>
  <si>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</si>
  <si>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</si>
  <si>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</si>
  <si>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</si>
  <si>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</si>
  <si>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</si>
  <si>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</si>
  <si>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</si>
  <si>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</si>
  <si>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</si>
  <si>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</si>
  <si>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</si>
  <si>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</si>
  <si>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</si>
  <si>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</si>
  <si>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</si>
  <si>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</si>
  <si>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</si>
  <si>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</si>
  <si>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</si>
  <si>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</si>
  <si>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</si>
  <si>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</si>
  <si>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</si>
  <si>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</si>
  <si>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</si>
  <si>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</si>
  <si>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</si>
  <si>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</si>
  <si>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</si>
  <si>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</si>
  <si>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</si>
  <si>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</si>
  <si>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</si>
  <si>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</si>
  <si>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</si>
  <si>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</si>
  <si>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</si>
  <si>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</si>
  <si>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</si>
  <si>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</si>
  <si>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</si>
  <si>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</si>
  <si>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</si>
  <si>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</si>
  <si>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</si>
  <si>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</si>
  <si>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</si>
  <si>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</si>
  <si>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</si>
  <si>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</si>
  <si>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</si>
  <si>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</si>
  <si>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</si>
  <si>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</si>
  <si>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</si>
  <si>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</si>
  <si>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</si>
  <si>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</si>
  <si>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</si>
  <si>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</si>
  <si>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</si>
  <si>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</si>
  <si>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</si>
  <si>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</si>
  <si>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</si>
  <si>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</si>
  <si>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</si>
  <si>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</si>
  <si>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</si>
  <si>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</si>
  <si>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</si>
  <si>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</si>
  <si>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</si>
  <si>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</si>
  <si>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</si>
  <si>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</si>
  <si>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</si>
  <si>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</si>
  <si>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</si>
  <si>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</si>
  <si>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</si>
  <si>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</si>
  <si>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</si>
  <si>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</si>
  <si>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</si>
  <si>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</si>
  <si>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</si>
  <si>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</si>
  <si>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</si>
  <si>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</si>
  <si>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</si>
  <si>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</si>
  <si>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</si>
  <si>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</si>
  <si>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</si>
  <si>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</si>
  <si>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</si>
  <si>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</si>
  <si>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</si>
  <si>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</si>
  <si>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</si>
  <si>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</si>
  <si>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</si>
  <si>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</si>
  <si>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</si>
  <si>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</si>
  <si>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</si>
  <si>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</si>
  <si>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</si>
  <si>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</si>
  <si>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</si>
  <si>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</si>
  <si>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</si>
  <si>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</si>
  <si>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</si>
  <si>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</si>
  <si>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</si>
  <si>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</si>
  <si>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</si>
  <si>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</si>
  <si>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</si>
  <si>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</si>
  <si>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</si>
  <si>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</si>
  <si>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</si>
  <si>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</si>
  <si>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</si>
  <si>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</si>
  <si>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</si>
  <si>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</si>
  <si>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</si>
  <si>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</si>
  <si>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</si>
  <si>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</si>
  <si>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</si>
  <si>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</si>
  <si>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</si>
  <si>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</si>
  <si>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</si>
  <si>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</si>
  <si>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</si>
  <si>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</si>
  <si>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</si>
  <si>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</si>
  <si>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</si>
  <si>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</si>
  <si>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</si>
  <si>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</si>
  <si>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</si>
  <si>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</si>
  <si>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</si>
  <si>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</si>
  <si>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</si>
  <si>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</si>
  <si>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</si>
  <si>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</si>
  <si>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</si>
  <si>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</si>
  <si>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</si>
  <si>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</si>
  <si>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</si>
  <si>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</si>
  <si>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</si>
  <si>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</si>
  <si>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</si>
  <si>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</si>
  <si>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</si>
  <si>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</si>
  <si>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</si>
  <si>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</si>
  <si>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</si>
  <si>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</si>
  <si>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</si>
  <si>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</si>
  <si>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</si>
  <si>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</si>
  <si>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</si>
  <si>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</si>
  <si>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</si>
  <si>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</si>
  <si>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</si>
  <si>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</si>
  <si>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</si>
  <si>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</si>
  <si>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</si>
  <si>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</si>
  <si>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</si>
  <si>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</si>
  <si>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</si>
  <si>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</si>
  <si>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</si>
  <si>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</si>
  <si>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</si>
  <si>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</si>
  <si>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</si>
  <si>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</si>
  <si>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</si>
  <si>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</si>
  <si>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</si>
  <si>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</si>
  <si>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</si>
  <si>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</si>
  <si>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</si>
  <si>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</si>
  <si>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</si>
  <si>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</si>
  <si>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</si>
  <si>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</si>
  <si>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</si>
  <si>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</si>
  <si>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</si>
  <si>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</si>
  <si>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</si>
  <si>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</si>
  <si>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</si>
  <si>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</si>
  <si>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</si>
  <si>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</si>
  <si>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</si>
  <si>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</si>
  <si>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</si>
  <si>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</si>
  <si>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</si>
  <si>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</si>
  <si>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</si>
  <si>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</si>
  <si>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</si>
  <si>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</si>
  <si>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</si>
  <si>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</si>
  <si>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</si>
  <si>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</si>
  <si>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</si>
  <si>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</si>
  <si>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</si>
  <si>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</si>
  <si>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</si>
  <si>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</si>
  <si>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</si>
  <si>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</si>
  <si>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</si>
  <si>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</si>
  <si>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</si>
  <si>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</si>
  <si>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</si>
  <si>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</si>
  <si>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</si>
  <si>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</si>
  <si>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</si>
  <si>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</si>
  <si>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</si>
  <si>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</si>
  <si>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</si>
  <si>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</si>
  <si>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</si>
  <si>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</si>
  <si>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</si>
  <si>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</si>
  <si>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</si>
  <si>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</si>
  <si>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</si>
  <si>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</si>
  <si>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</si>
  <si>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</si>
  <si>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</si>
  <si>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</si>
  <si>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</si>
  <si>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</si>
  <si>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</si>
  <si>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</si>
  <si>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</si>
  <si>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</si>
  <si>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</si>
  <si>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</si>
  <si>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</si>
  <si>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</si>
  <si>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</si>
  <si>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</si>
  <si>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</si>
  <si>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</si>
  <si>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</si>
  <si>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</si>
  <si>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</si>
  <si>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</si>
  <si>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</si>
  <si>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</si>
  <si>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</si>
  <si>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</si>
  <si>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</si>
  <si>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</si>
  <si>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</si>
  <si>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</si>
  <si>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</si>
  <si>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</si>
  <si>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</si>
  <si>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</si>
  <si>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</si>
  <si>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</si>
  <si>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</si>
  <si>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</si>
  <si>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</si>
  <si>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</si>
  <si>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</si>
  <si>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</si>
  <si>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</si>
  <si>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</si>
  <si>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</si>
  <si>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</si>
  <si>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</si>
  <si>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</si>
  <si>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</si>
  <si>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</si>
  <si>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</si>
  <si>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</si>
  <si>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</si>
  <si>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</si>
  <si>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</si>
  <si>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</si>
  <si>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</si>
  <si>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</si>
  <si>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</si>
  <si>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</si>
  <si>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</si>
  <si>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</si>
  <si>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</si>
  <si>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</si>
  <si>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</si>
  <si>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</si>
  <si>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</si>
  <si>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</si>
  <si>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</si>
  <si>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</si>
  <si>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</si>
  <si>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</si>
  <si>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</si>
  <si>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</si>
  <si>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</si>
  <si>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</si>
  <si>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</si>
  <si>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</si>
  <si>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</si>
  <si>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</si>
  <si>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</si>
  <si>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</si>
  <si>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</si>
  <si>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</si>
  <si>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</si>
  <si>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</si>
  <si>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</si>
  <si>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</si>
  <si>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</si>
  <si>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</si>
  <si>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</si>
  <si>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</si>
  <si>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</si>
  <si>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</si>
  <si>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</si>
  <si>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</si>
  <si>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</si>
  <si>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</si>
  <si>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</si>
  <si>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</si>
  <si>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</si>
  <si>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</si>
  <si>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</si>
  <si>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</si>
  <si>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</si>
  <si>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</si>
  <si>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</si>
  <si>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</si>
  <si>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</si>
  <si>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</si>
  <si>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</si>
  <si>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</si>
  <si>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</si>
  <si>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</si>
  <si>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</si>
  <si>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</si>
  <si>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</si>
  <si>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</si>
  <si>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</si>
  <si>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</si>
  <si>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</si>
  <si>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</si>
  <si>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</si>
  <si>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</si>
  <si>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</si>
  <si>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</si>
  <si>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</si>
  <si>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</si>
  <si>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</si>
  <si>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</si>
  <si>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</si>
  <si>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</si>
  <si>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</si>
  <si>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</si>
  <si>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</si>
  <si>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</si>
  <si>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</si>
  <si>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</si>
  <si>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</si>
  <si>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</si>
  <si>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</si>
  <si>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</si>
  <si>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</si>
  <si>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</si>
  <si>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</si>
  <si>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</si>
  <si>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</si>
  <si>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</si>
  <si>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</si>
  <si>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</si>
  <si>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</si>
  <si>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</si>
  <si>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</si>
  <si>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</si>
  <si>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</si>
  <si>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</si>
  <si>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</si>
  <si>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</si>
  <si>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</si>
  <si>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</si>
  <si>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</si>
  <si>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</si>
  <si>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</si>
  <si>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</si>
  <si>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</si>
  <si>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</si>
  <si>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</si>
  <si>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</si>
  <si>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</si>
  <si>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</si>
  <si>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</si>
  <si>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</si>
  <si>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</si>
  <si>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</si>
  <si>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</si>
  <si>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</si>
  <si>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</si>
  <si>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</si>
  <si>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</si>
  <si>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</si>
  <si>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</si>
  <si>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</si>
  <si>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</si>
  <si>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</si>
  <si>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</si>
  <si>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</si>
  <si>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</si>
  <si>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</si>
  <si>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</si>
  <si>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</si>
  <si>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</si>
  <si>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</si>
  <si>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</si>
  <si>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</si>
  <si>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</si>
  <si>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</si>
  <si>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</si>
  <si>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</si>
  <si>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</si>
  <si>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</si>
  <si>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</si>
  <si>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</si>
  <si>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</si>
  <si>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</si>
  <si>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</si>
  <si>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</si>
  <si>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</si>
  <si>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</si>
  <si>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</si>
  <si>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</si>
  <si>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</si>
  <si>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</si>
  <si>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</si>
  <si>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</si>
  <si>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</si>
  <si>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</si>
  <si>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</si>
  <si>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</si>
  <si>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</si>
  <si>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</si>
  <si>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</si>
  <si>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</si>
  <si>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</si>
  <si>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</si>
  <si>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</si>
  <si>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</si>
  <si>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</si>
  <si>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</si>
  <si>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</si>
  <si>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</si>
  <si>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</si>
  <si>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</si>
  <si>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</si>
  <si>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</si>
  <si>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</si>
  <si>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</si>
  <si>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</si>
  <si>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</si>
  <si>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</si>
  <si>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</si>
  <si>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</si>
  <si>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</si>
  <si>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</si>
  <si>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</si>
  <si>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</si>
  <si>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</si>
  <si>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</si>
  <si>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</si>
  <si>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</si>
  <si>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</si>
  <si>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</si>
  <si>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</si>
  <si>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</si>
  <si>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</si>
  <si>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</si>
  <si>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</si>
  <si>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</si>
  <si>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</si>
  <si>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</si>
  <si>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</si>
  <si>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</si>
  <si>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</si>
  <si>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</si>
  <si>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</si>
  <si>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</si>
  <si>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</si>
  <si>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</si>
  <si>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</si>
  <si>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</si>
  <si>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</si>
  <si>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</si>
  <si>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</si>
  <si>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</si>
  <si>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</si>
  <si>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</si>
  <si>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</si>
  <si>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</si>
  <si>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</si>
  <si>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</si>
  <si>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</si>
  <si>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</si>
  <si>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</si>
  <si>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</si>
  <si>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</si>
  <si>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</si>
  <si>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</si>
  <si>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</si>
  <si>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</si>
  <si>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</si>
  <si>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</si>
  <si>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</si>
  <si>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</si>
  <si>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</si>
  <si>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</si>
  <si>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</si>
  <si>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</si>
  <si>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</si>
  <si>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</si>
  <si>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</si>
  <si>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</si>
  <si>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</si>
  <si>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</si>
  <si>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</si>
  <si>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</si>
  <si>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</si>
  <si>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</si>
  <si>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</si>
  <si>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</si>
  <si>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</si>
  <si>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</si>
  <si>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</si>
  <si>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</si>
  <si>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</si>
  <si>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</si>
  <si>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</si>
  <si>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</si>
  <si>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</si>
  <si>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</si>
  <si>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</si>
  <si>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</si>
  <si>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</si>
  <si>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</si>
  <si>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</si>
  <si>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</si>
  <si>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</si>
  <si>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</si>
  <si>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</si>
  <si>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</si>
  <si>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</si>
  <si>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</si>
  <si>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</si>
  <si>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</si>
  <si>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</si>
  <si>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</si>
  <si>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</si>
  <si>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</si>
  <si>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</si>
  <si>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</si>
  <si>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</si>
  <si>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</si>
  <si>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</si>
  <si>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</si>
  <si>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</si>
  <si>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</si>
  <si>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</si>
  <si>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</si>
  <si>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</si>
  <si>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</si>
  <si>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</si>
  <si>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</si>
  <si>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</si>
  <si>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</si>
  <si>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</si>
  <si>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</si>
  <si>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</si>
  <si>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</si>
  <si>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</si>
  <si>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</si>
  <si>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</si>
  <si>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</si>
  <si>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</si>
  <si>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</si>
  <si>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</si>
  <si>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</si>
  <si>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</si>
  <si>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</si>
  <si>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</si>
  <si>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</si>
  <si>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</si>
  <si>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</si>
  <si>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</si>
  <si>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</si>
  <si>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</si>
  <si>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</si>
  <si>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</si>
  <si>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</si>
  <si>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</si>
  <si>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</si>
  <si>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</si>
  <si>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</si>
  <si>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</si>
  <si>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</si>
  <si>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</si>
  <si>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</si>
  <si>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</si>
  <si>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</si>
  <si>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</si>
  <si>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</si>
  <si>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</si>
  <si>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</si>
  <si>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</si>
  <si>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</si>
  <si>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</si>
  <si>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</si>
  <si>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</si>
  <si>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</si>
  <si>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</si>
  <si>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</si>
  <si>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</si>
  <si>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</si>
  <si>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</si>
  <si>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</si>
  <si>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</si>
  <si>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</si>
  <si>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</si>
  <si>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</si>
  <si>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</si>
  <si>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</si>
  <si>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</si>
  <si>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</si>
  <si>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</si>
  <si>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</si>
  <si>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</si>
  <si>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</si>
  <si>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</si>
  <si>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</si>
  <si>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</si>
  <si>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</si>
  <si>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</si>
  <si>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</si>
  <si>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</si>
  <si>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</si>
  <si>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</si>
  <si>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</si>
  <si>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</si>
  <si>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</si>
  <si>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</si>
  <si>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</si>
  <si>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</si>
  <si>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</si>
  <si>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</si>
  <si>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</si>
  <si>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</si>
  <si>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</si>
  <si>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</si>
  <si>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</si>
  <si>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</si>
  <si>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</si>
  <si>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</si>
  <si>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</si>
  <si>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</si>
  <si>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</si>
  <si>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</si>
  <si>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</si>
  <si>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</si>
  <si>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</si>
  <si>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</si>
  <si>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</si>
  <si>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</si>
  <si>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</si>
  <si>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</si>
  <si>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</si>
  <si>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</si>
  <si>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</si>
  <si>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</si>
  <si>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</si>
  <si>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</si>
  <si>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</si>
  <si>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</si>
  <si>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</si>
  <si>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</si>
  <si>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</si>
  <si>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</si>
  <si>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</si>
  <si>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</si>
  <si>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</si>
  <si>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</si>
  <si>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</si>
  <si>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</si>
  <si>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</si>
  <si>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</si>
  <si>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</si>
  <si>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</si>
  <si>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</si>
  <si>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</si>
  <si>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</si>
  <si>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</si>
  <si>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</si>
  <si>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</si>
  <si>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</si>
  <si>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</si>
  <si>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</si>
  <si>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</si>
  <si>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</si>
  <si>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</si>
  <si>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</si>
  <si>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</si>
  <si>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</si>
  <si>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</si>
  <si>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</si>
  <si>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</si>
  <si>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</si>
  <si>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</si>
  <si>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</si>
  <si>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</si>
  <si>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</si>
  <si>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</si>
  <si>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</si>
  <si>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</si>
  <si>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</si>
  <si>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</si>
  <si>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</si>
  <si>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</si>
  <si>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</si>
  <si>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</si>
  <si>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</si>
  <si>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</si>
  <si>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</si>
  <si>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</si>
  <si>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</si>
  <si>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</si>
  <si>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</si>
  <si>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</si>
  <si>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</si>
  <si>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</si>
  <si>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</si>
  <si>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</si>
  <si>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</si>
  <si>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</si>
  <si>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</si>
  <si>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</si>
  <si>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</si>
  <si>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</si>
  <si>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</si>
  <si>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</si>
  <si>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</si>
  <si>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</si>
  <si>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</si>
  <si>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</si>
  <si>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</si>
  <si>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</si>
  <si>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</si>
  <si>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</si>
  <si>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</si>
  <si>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</si>
  <si>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</si>
  <si>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</si>
  <si>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</si>
  <si>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</si>
  <si>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</si>
  <si>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</si>
  <si>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</si>
  <si>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</si>
  <si>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</si>
  <si>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</si>
  <si>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</si>
  <si>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</si>
  <si>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</si>
  <si>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</si>
  <si>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</si>
  <si>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</si>
  <si>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</si>
  <si>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</si>
  <si>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</si>
  <si>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</si>
  <si>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</si>
  <si>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</si>
  <si>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</si>
  <si>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</si>
  <si>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</si>
  <si>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</si>
  <si>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</si>
  <si>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</si>
  <si>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</si>
  <si>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</si>
  <si>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</si>
  <si>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</si>
  <si>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</si>
  <si>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</si>
  <si>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</si>
  <si>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</si>
  <si>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</si>
  <si>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</si>
  <si>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</si>
  <si>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</si>
  <si>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</si>
  <si>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</si>
  <si>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</si>
  <si>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</si>
  <si>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</si>
  <si>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</si>
  <si>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</si>
  <si>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</si>
  <si>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</si>
  <si>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</si>
  <si>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</si>
  <si>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</si>
  <si>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</si>
  <si>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</si>
  <si>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</si>
  <si>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</si>
  <si>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</si>
  <si>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</si>
  <si>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</si>
  <si>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</si>
  <si>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</si>
  <si>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</si>
  <si>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</si>
  <si>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</si>
  <si>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</si>
  <si>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</si>
  <si>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</si>
  <si>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</si>
  <si>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</si>
  <si>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</si>
  <si>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</si>
  <si>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</si>
  <si>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</si>
  <si>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</si>
  <si>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</si>
  <si>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</si>
  <si>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</si>
  <si>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</si>
  <si>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</si>
  <si>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</si>
  <si>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</si>
  <si>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</si>
  <si>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</si>
  <si>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</si>
  <si>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</si>
  <si>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</si>
  <si>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</si>
  <si>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</si>
  <si>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</si>
  <si>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</si>
  <si>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</si>
  <si>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</si>
  <si>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</si>
  <si>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</si>
  <si>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</si>
  <si>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</si>
  <si>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</si>
  <si>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</si>
  <si>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</si>
  <si>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</si>
  <si>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</si>
  <si>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</si>
  <si>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</si>
  <si>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</si>
  <si>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</si>
  <si>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</si>
  <si>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</si>
  <si>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</si>
  <si>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</si>
  <si>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</si>
  <si>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</si>
  <si>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</si>
  <si>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</si>
  <si>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</si>
  <si>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</si>
  <si>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</si>
  <si>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</si>
  <si>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</si>
  <si>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</si>
  <si>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</si>
  <si>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</si>
  <si>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</si>
  <si>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</si>
  <si>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</si>
  <si>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</si>
  <si>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</si>
  <si>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</si>
  <si>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</si>
  <si>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</si>
  <si>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</si>
  <si>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</si>
  <si>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</si>
  <si>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</si>
  <si>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</si>
  <si>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</si>
  <si>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</si>
  <si>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</si>
  <si>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</si>
  <si>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</si>
  <si>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</si>
  <si>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</si>
  <si>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</si>
  <si>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</si>
  <si>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</si>
  <si>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</si>
  <si>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</si>
  <si>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</si>
  <si>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</si>
  <si>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</si>
  <si>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</si>
  <si>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</si>
  <si>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</si>
  <si>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</si>
  <si>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</si>
  <si>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</si>
  <si>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</si>
  <si>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</si>
  <si>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</si>
  <si>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</si>
  <si>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</si>
  <si>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</si>
  <si>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</si>
  <si>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</si>
  <si>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</si>
  <si>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</si>
  <si>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</si>
  <si>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</si>
  <si>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</si>
  <si>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</si>
  <si>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</si>
  <si>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</si>
  <si>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</si>
  <si>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</si>
  <si>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</si>
  <si>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</si>
  <si>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</si>
  <si>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</si>
  <si>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</si>
  <si>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</si>
  <si>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</si>
  <si>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</si>
  <si>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</si>
  <si>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</si>
  <si>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</si>
  <si>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</si>
  <si>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</si>
  <si>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</si>
  <si>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</si>
  <si>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</si>
  <si>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</si>
  <si>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</si>
  <si>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</si>
  <si>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</si>
  <si>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</si>
  <si>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</si>
  <si>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</si>
  <si>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</si>
  <si>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</si>
  <si>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</si>
  <si>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</si>
  <si>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</si>
  <si>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</si>
  <si>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</si>
  <si>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</si>
  <si>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</si>
  <si>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</si>
  <si>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</si>
  <si>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</si>
  <si>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</si>
  <si>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</si>
  <si>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</si>
  <si>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</si>
  <si>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</si>
  <si>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</si>
  <si>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</si>
  <si>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</si>
  <si>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</si>
  <si>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</si>
  <si>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</si>
  <si>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</si>
  <si>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</si>
  <si>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</si>
  <si>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</si>
  <si>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</si>
  <si>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</si>
  <si>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</si>
  <si>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</si>
  <si>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</si>
  <si>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</si>
  <si>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</si>
  <si>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</si>
  <si>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</si>
  <si>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</si>
  <si>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</si>
  <si>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</si>
  <si>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</si>
  <si>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</si>
  <si>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</si>
  <si>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</si>
  <si>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</si>
  <si>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</si>
  <si>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</si>
  <si>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</si>
  <si>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</si>
  <si>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</si>
  <si>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</si>
  <si>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</si>
  <si>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</si>
  <si>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</si>
  <si>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</si>
  <si>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</si>
  <si>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</si>
  <si>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</si>
  <si>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</si>
  <si>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</si>
  <si>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</si>
  <si>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</si>
  <si>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</si>
  <si>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</si>
  <si>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</si>
  <si>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</si>
  <si>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</si>
  <si>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</si>
  <si>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</si>
  <si>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</si>
  <si>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</si>
  <si>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</si>
  <si>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</si>
  <si>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</si>
  <si>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</si>
  <si>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</si>
  <si>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</si>
  <si>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</si>
  <si>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</si>
  <si>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</si>
  <si>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</si>
  <si>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</si>
  <si>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</si>
  <si>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</si>
  <si>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</si>
  <si>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</si>
  <si>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</si>
  <si>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</si>
  <si>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</si>
  <si>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</si>
  <si>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</si>
  <si>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</si>
  <si>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</si>
  <si>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</si>
  <si>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</si>
  <si>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</si>
  <si>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</si>
  <si>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</si>
  <si>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</si>
  <si>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</si>
  <si>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</si>
  <si>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</si>
  <si>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</si>
  <si>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</si>
  <si>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</si>
  <si>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</si>
  <si>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</si>
  <si>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</si>
  <si>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</si>
  <si>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</si>
  <si>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</si>
  <si>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</si>
  <si>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</si>
  <si>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</si>
  <si>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</si>
  <si>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</si>
  <si>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</si>
  <si>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</si>
  <si>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</si>
  <si>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</si>
  <si>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</si>
  <si>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</si>
  <si>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</si>
  <si>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</si>
  <si>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</si>
  <si>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</si>
  <si>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</si>
  <si>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</si>
  <si>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</si>
  <si>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</si>
  <si>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</si>
  <si>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</si>
  <si>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</si>
  <si>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</si>
  <si>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</si>
  <si>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</si>
  <si>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</si>
  <si>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</si>
  <si>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</si>
  <si>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</si>
  <si>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</si>
  <si>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</si>
  <si>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</si>
  <si>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</si>
  <si>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</si>
  <si>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</si>
  <si>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</si>
  <si>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</si>
  <si>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</si>
  <si>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</si>
  <si>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</si>
  <si>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</si>
  <si>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</si>
  <si>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</si>
  <si>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</si>
  <si>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</si>
  <si>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</si>
  <si>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</si>
  <si>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</si>
  <si>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</si>
  <si>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</si>
  <si>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</si>
  <si>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</si>
  <si>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</si>
  <si>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</si>
  <si>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</si>
  <si>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</si>
  <si>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</si>
  <si>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</si>
  <si>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</si>
  <si>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</si>
  <si>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</si>
  <si>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</si>
  <si>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</si>
  <si>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</si>
  <si>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</si>
  <si>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</si>
  <si>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</si>
  <si>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</si>
  <si>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</si>
  <si>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</si>
  <si>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</si>
  <si>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</si>
  <si>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</si>
  <si>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</si>
  <si>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</si>
  <si>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</si>
  <si>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</si>
  <si>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</si>
  <si>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</si>
  <si>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</si>
  <si>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</si>
  <si>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</si>
  <si>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</si>
  <si>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</si>
  <si>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</si>
  <si>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</si>
  <si>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</si>
  <si>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</si>
  <si>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</si>
  <si>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</si>
  <si>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</si>
  <si>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</si>
  <si>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</si>
  <si>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</si>
  <si>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</si>
  <si>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</si>
  <si>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</si>
  <si>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</si>
  <si>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</si>
  <si>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</si>
  <si>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</si>
  <si>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</si>
  <si>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</si>
  <si>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</si>
  <si>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</si>
  <si>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</si>
  <si>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</si>
  <si>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</si>
  <si>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</si>
  <si>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</si>
  <si>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</si>
  <si>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</si>
  <si>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</si>
  <si>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</si>
  <si>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</si>
  <si>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</si>
  <si>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</si>
  <si>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</si>
  <si>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</si>
  <si>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</si>
  <si>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</si>
  <si>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</si>
  <si>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</si>
  <si>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</si>
  <si>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</si>
  <si>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</si>
  <si>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</si>
  <si>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</si>
  <si>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</si>
  <si>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</si>
  <si>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</si>
  <si>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</si>
  <si>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</si>
  <si>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</si>
  <si>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</si>
  <si>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</si>
  <si>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</si>
  <si>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</si>
  <si>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</si>
  <si>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</si>
  <si>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</si>
  <si>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</si>
  <si>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</si>
  <si>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</si>
  <si>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</si>
  <si>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</si>
  <si>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</si>
  <si>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</si>
  <si>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</si>
  <si>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</si>
  <si>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</si>
  <si>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</si>
  <si>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</si>
  <si>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</si>
  <si>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</si>
  <si>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</si>
  <si>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</si>
  <si>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</si>
  <si>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PADUA VALLE</t>
  </si>
  <si>
    <t>CALLE 22 No. 145 - 71 Callejon la Viga - Pance</t>
  </si>
  <si>
    <t>5557518</t>
  </si>
  <si>
    <t>Calle 22 No. 145 - 71</t>
  </si>
  <si>
    <t>LEDYS YOJANA GÓMEZ ZAPATA</t>
  </si>
  <si>
    <t>804 CAMARA DE COMERCIO</t>
  </si>
  <si>
    <t>LUZ ADRIANA MILAN GUTIERREZ</t>
  </si>
  <si>
    <t>3226517934</t>
  </si>
  <si>
    <t>LUZ ADRIANA MILLÁN GUTIERREZ</t>
  </si>
  <si>
    <t>CARRERA 67 32B- 36</t>
  </si>
  <si>
    <t>forjadoresdeamor@hotmail.com</t>
  </si>
  <si>
    <t>5856-50 CAMARA DE COMERCIO</t>
  </si>
  <si>
    <t>gerencia@funpadua.org</t>
  </si>
  <si>
    <t>2021-76-76003102020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</si>
  <si>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</si>
  <si>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BAUTISTA EMANUEL</t>
  </si>
  <si>
    <t>MUNICIPIO SANTIAGO DE CALI</t>
  </si>
  <si>
    <t>INSTITUTO COLOMBIANO DE BIENESTAR FAMILIAR</t>
  </si>
  <si>
    <t>002-2013</t>
  </si>
  <si>
    <t>4146.010.26.1.1976</t>
  </si>
  <si>
    <t>4146.010.261.607</t>
  </si>
  <si>
    <t>76.26.16.362</t>
  </si>
  <si>
    <t>76.26.16.1194</t>
  </si>
  <si>
    <t>76.26.17.685</t>
  </si>
  <si>
    <t>76.26.19.0186</t>
  </si>
  <si>
    <t>76,26,14,907</t>
  </si>
  <si>
    <t>76.26.16.220</t>
  </si>
  <si>
    <t>76.26.16.334</t>
  </si>
  <si>
    <t>76.26.16.405</t>
  </si>
  <si>
    <t>76.26.16.1015</t>
  </si>
  <si>
    <t>76.26.16.920</t>
  </si>
  <si>
    <t>76.26.16.1207</t>
  </si>
  <si>
    <t>76.26.17.856</t>
  </si>
  <si>
    <t>76.26.17.1063</t>
  </si>
  <si>
    <t>76.26.18.333</t>
  </si>
  <si>
    <t>76.26.19.0242</t>
  </si>
  <si>
    <t>76.26.19.0289</t>
  </si>
  <si>
    <t>76.26.19.0190</t>
  </si>
  <si>
    <t>76.26.17.1097</t>
  </si>
  <si>
    <t>76.26.19.0211</t>
  </si>
  <si>
    <t xml:space="preserve">ATENDER 45 NIÑOS Y NIÑAS MATRICULADOS EN EL COLEGIO BAUTISTA EMANUEL EN CONVENIO DE COOPERACION INTERINSTITUCIONAL, DE FORMA INTEGRAL, A TRAVES </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</si>
  <si>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</si>
  <si>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</si>
  <si>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SI</t>
  </si>
  <si>
    <t>COLEGIO MAYOR SAN ANTONIO DE PADUA</t>
  </si>
  <si>
    <t>001-2010</t>
  </si>
  <si>
    <t>002-2011</t>
  </si>
  <si>
    <t>004-2013</t>
  </si>
  <si>
    <t>Fundacion centro docente esteban pernet</t>
  </si>
  <si>
    <t>003-212</t>
  </si>
  <si>
    <t xml:space="preserve">DISEÑO DE UN PROGRAMA DE CUALIFICACIÓN PARA LA ATENCIÓN EDUCATIVA DE LA POBLACIÓN CON DISCAPACIDAD Y CAPACIDAD EXCEPCIONAL, A TRAVÉS DEL ACOMPAÑAMIENTO A PROFESIONALES DE APOYO, EN DESARROLLO DEL PROYECTO FORTALECIMIENTO DEL ACCESO Y PERMANENCIA DE LOS NIÑOS, NIÑAS Y ADOLESCENTES CON DISCAPACIDAD.
</t>
  </si>
  <si>
    <t>APOYO SPICOSOCIAL PARA NIÑOS NIÑAS Y ADOLESCENTES CON DISCAPACIDAD COGNITIVA, EN EL DESARROLLO DEL PROYECTO " FORTALECIMIENTO DEL ACCESO Y PERMANENCIA A INSITUCIONES DE EDUCACIÓN INCLUSIVA.</t>
  </si>
  <si>
    <t>DISEÑO DE PROGRAMA EN CUANTO AL MEJORAMIENTO DEL ACCESO Y PERMANENCIA DE LOS NIÑOS, NIÑAS Y ADOLESCENTES CON DISCAPACIDAD AL SISTEMA EDUCATIVO.</t>
  </si>
  <si>
    <t xml:space="preserve">DISEÑO DE PLAN PSICOSOCIAL A NIÑOS, Y ADOLESCENTES QUE PRESENTAN TRANSTORNO DE COMPORTAMIENTO Y COGNITIVO, PARA REALIZAR PROCESOS DE INCLUSIÓN ESCOLAR Y LABORAL AJUSTANDO SUS ACTIVIDADES A LAS NECESIDADES Y PRIORIDADES DE SU EDAD COGNITIVA. </t>
  </si>
  <si>
    <t>762620376</t>
  </si>
  <si>
    <t>76007132020</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</si>
  <si>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</si>
  <si>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</si>
  <si>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</si>
  <si>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</si>
  <si>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</si>
  <si>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76007212020</t>
  </si>
  <si>
    <t>76007302020</t>
  </si>
  <si>
    <t>FINLANDIA</t>
  </si>
  <si>
    <t>ATENCION A EDUCACION PREESCOLAR DE 3 A 6 AÑOS</t>
  </si>
  <si>
    <t>SERVICIOS DE SUMINSTRO CIA LTDA</t>
  </si>
  <si>
    <t>CFA-2019-1</t>
  </si>
  <si>
    <t>2017</t>
  </si>
  <si>
    <t xml:space="preserve">SERVICIO DE CAPACIDAD VOCACIONAL, SERVICIOS DE CAPACITACION DE FORMACION PEDAGOGICA, SERVICIOS DE GUIA EDUCATIVA DESARROLLO O SERVICIOS SOCIALES </t>
  </si>
  <si>
    <t>EZTENSION DE LOS ALCANCES Y DERECHOS DEFINIDOS EN LA POLITICA DE DESARROLLO DE LA PRIMERA INFANCIA A LOS NIÑOS Y NIÑAS MATRICULADOS EN LOS GRADOS PRE JARIN JARDIN Y TRANSICION PARTIENDO DE LA CREACION DE ESPACIO QUE PROMUEVAN EL DESARROLLO INTEGRAL SEGUIMIENTO COGNITIVO, PERCENTUAL, PSICOSOCIAL, MOTOR Y SENSORIAL</t>
  </si>
  <si>
    <t>2830</t>
  </si>
  <si>
    <t>1513</t>
  </si>
  <si>
    <t>1355</t>
  </si>
  <si>
    <t>4170</t>
  </si>
  <si>
    <t>4444</t>
  </si>
  <si>
    <t>4143.2.21.3967</t>
  </si>
  <si>
    <t>4143.2.21.4706</t>
  </si>
  <si>
    <t>6404</t>
  </si>
  <si>
    <t>8260</t>
  </si>
  <si>
    <t>5974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</si>
</sst>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B196" zoomScale="80" zoomScaleNormal="80" zoomScaleSheetLayoutView="40" zoomScalePageLayoutView="40" workbookViewId="0">
      <selection activeCell="B194" sqref="B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44193.702598958334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2694</v>
      </c>
      <c r="D15" s="35"/>
      <c r="E15" s="35"/>
      <c r="F15" s="5"/>
      <c r="G15" s="32" t="s">
        <v>1168</v>
      </c>
      <c r="H15" s="104" t="s">
        <v>1033</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901364271</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2681</v>
      </c>
      <c r="G20" s="5"/>
      <c r="H20" s="204"/>
      <c r="I20" s="140" t="s">
        <v>1155</v>
      </c>
      <c r="J20" s="141" t="s">
        <v>1035</v>
      </c>
      <c r="K20" s="142">
        <v>1305153130</v>
      </c>
      <c r="L20" s="143">
        <v>44193</v>
      </c>
      <c r="M20" s="143">
        <v>44561</v>
      </c>
      <c r="N20" s="126">
        <f>+(M20-L20)/30</f>
        <v>12.266666666666667</v>
      </c>
      <c r="O20" s="129"/>
      <c r="U20" s="125"/>
      <c r="V20" s="106">
        <f ca="1">NOW()</f>
        <v>44193.702598958334</v>
      </c>
      <c r="W20" s="106">
        <f ca="1">NOW()</f>
        <v>44193.702598958334</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2695</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2698</v>
      </c>
      <c r="C48" s="117" t="s">
        <v>31</v>
      </c>
      <c r="D48" s="114" t="s">
        <v>2706</v>
      </c>
      <c r="E48" s="136">
        <v>42003</v>
      </c>
      <c r="F48" s="136">
        <v>42369</v>
      </c>
      <c r="G48" s="163">
        <f>IF(AND(E48&lt;&gt;"",F48&lt;&gt;""),((F48-E48)/30),"")</f>
        <v>12.2</v>
      </c>
      <c r="H48" s="115" t="s">
        <v>2723</v>
      </c>
      <c r="I48" s="114" t="s">
        <v>1155</v>
      </c>
      <c r="J48" s="114" t="s">
        <v>1035</v>
      </c>
      <c r="K48" s="116">
        <v>2079039569</v>
      </c>
      <c r="L48" s="117" t="s">
        <v>26</v>
      </c>
      <c r="M48" s="111">
        <v>0.05</v>
      </c>
      <c r="N48" s="117" t="s">
        <v>27</v>
      </c>
      <c r="O48" s="117" t="s">
        <v>26</v>
      </c>
      <c r="P48" s="80"/>
    </row>
    <row r="49" spans="1:16" s="6" customFormat="1" ht="24.75" customHeight="1" x14ac:dyDescent="0.25">
      <c r="A49" s="134">
        <v>2</v>
      </c>
      <c r="B49" s="115" t="s">
        <v>2698</v>
      </c>
      <c r="C49" s="117" t="s">
        <v>31</v>
      </c>
      <c r="D49" s="114" t="s">
        <v>2709</v>
      </c>
      <c r="E49" s="136">
        <v>42398</v>
      </c>
      <c r="F49" s="136">
        <v>42719</v>
      </c>
      <c r="G49" s="163">
        <f t="shared" ref="G49:G107" si="2">IF(AND(E49&lt;&gt;"",F49&lt;&gt;""),((F49-E49)/30),"")</f>
        <v>10.7</v>
      </c>
      <c r="H49" s="115" t="s">
        <v>2723</v>
      </c>
      <c r="I49" s="114" t="s">
        <v>1155</v>
      </c>
      <c r="J49" s="114" t="s">
        <v>1035</v>
      </c>
      <c r="K49" s="116">
        <v>1073593660</v>
      </c>
      <c r="L49" s="117" t="s">
        <v>1148</v>
      </c>
      <c r="M49" s="111">
        <v>1</v>
      </c>
      <c r="N49" s="117" t="s">
        <v>27</v>
      </c>
      <c r="O49" s="117" t="s">
        <v>26</v>
      </c>
      <c r="P49" s="80"/>
    </row>
    <row r="50" spans="1:16" s="6" customFormat="1" ht="24.75" customHeight="1" x14ac:dyDescent="0.25">
      <c r="A50" s="134">
        <v>3</v>
      </c>
      <c r="B50" s="115" t="s">
        <v>2698</v>
      </c>
      <c r="C50" s="117" t="s">
        <v>31</v>
      </c>
      <c r="D50" s="114" t="s">
        <v>2712</v>
      </c>
      <c r="E50" s="136">
        <v>42716</v>
      </c>
      <c r="F50" s="136">
        <v>43084</v>
      </c>
      <c r="G50" s="163">
        <f t="shared" si="2"/>
        <v>12.266666666666667</v>
      </c>
      <c r="H50" s="115" t="s">
        <v>2723</v>
      </c>
      <c r="I50" s="114" t="s">
        <v>1155</v>
      </c>
      <c r="J50" s="114" t="s">
        <v>1035</v>
      </c>
      <c r="K50" s="116">
        <v>1144815404</v>
      </c>
      <c r="L50" s="117" t="s">
        <v>1148</v>
      </c>
      <c r="M50" s="111">
        <v>1</v>
      </c>
      <c r="N50" s="117" t="s">
        <v>27</v>
      </c>
      <c r="O50" s="117" t="s">
        <v>26</v>
      </c>
      <c r="P50" s="80"/>
    </row>
    <row r="51" spans="1:16" s="6" customFormat="1" ht="24.75" customHeight="1" outlineLevel="1" x14ac:dyDescent="0.25">
      <c r="A51" s="134">
        <v>4</v>
      </c>
      <c r="B51" s="115" t="s">
        <v>2698</v>
      </c>
      <c r="C51" s="117" t="s">
        <v>31</v>
      </c>
      <c r="D51" s="114">
        <v>7626171064</v>
      </c>
      <c r="E51" s="136">
        <v>43085</v>
      </c>
      <c r="F51" s="136">
        <v>43404</v>
      </c>
      <c r="G51" s="163">
        <f t="shared" si="2"/>
        <v>10.633333333333333</v>
      </c>
      <c r="H51" s="115" t="s">
        <v>2723</v>
      </c>
      <c r="I51" s="114" t="s">
        <v>1155</v>
      </c>
      <c r="J51" s="114" t="s">
        <v>1035</v>
      </c>
      <c r="K51" s="116">
        <v>947049378</v>
      </c>
      <c r="L51" s="117" t="s">
        <v>1148</v>
      </c>
      <c r="M51" s="111">
        <v>1</v>
      </c>
      <c r="N51" s="117" t="s">
        <v>27</v>
      </c>
      <c r="O51" s="117" t="s">
        <v>26</v>
      </c>
      <c r="P51" s="80"/>
    </row>
    <row r="52" spans="1:16" s="7" customFormat="1" ht="24.75" customHeight="1" outlineLevel="1" x14ac:dyDescent="0.25">
      <c r="A52" s="135">
        <v>5</v>
      </c>
      <c r="B52" s="115" t="s">
        <v>2696</v>
      </c>
      <c r="C52" s="117" t="s">
        <v>32</v>
      </c>
      <c r="D52" s="114" t="s">
        <v>2699</v>
      </c>
      <c r="E52" s="136">
        <v>41514</v>
      </c>
      <c r="F52" s="136">
        <v>41817</v>
      </c>
      <c r="G52" s="163">
        <f t="shared" si="2"/>
        <v>10.1</v>
      </c>
      <c r="H52" s="115" t="s">
        <v>2721</v>
      </c>
      <c r="I52" s="114" t="s">
        <v>1155</v>
      </c>
      <c r="J52" s="114" t="s">
        <v>1035</v>
      </c>
      <c r="K52" s="116">
        <v>76500000</v>
      </c>
      <c r="L52" s="117" t="s">
        <v>1148</v>
      </c>
      <c r="M52" s="111">
        <v>1</v>
      </c>
      <c r="N52" s="117" t="s">
        <v>27</v>
      </c>
      <c r="O52" s="117" t="s">
        <v>1148</v>
      </c>
      <c r="P52" s="81"/>
    </row>
    <row r="53" spans="1:16" s="7" customFormat="1" ht="24.75" customHeight="1" outlineLevel="1" x14ac:dyDescent="0.25">
      <c r="A53" s="135">
        <v>6</v>
      </c>
      <c r="B53" s="115" t="s">
        <v>2698</v>
      </c>
      <c r="C53" s="117" t="s">
        <v>31</v>
      </c>
      <c r="D53" s="114" t="s">
        <v>2704</v>
      </c>
      <c r="E53" s="136">
        <v>42979</v>
      </c>
      <c r="F53" s="136">
        <v>43084</v>
      </c>
      <c r="G53" s="163">
        <f t="shared" si="2"/>
        <v>3.5</v>
      </c>
      <c r="H53" s="115" t="s">
        <v>2722</v>
      </c>
      <c r="I53" s="114" t="s">
        <v>1155</v>
      </c>
      <c r="J53" s="114" t="s">
        <v>1035</v>
      </c>
      <c r="K53" s="116">
        <v>282319191</v>
      </c>
      <c r="L53" s="117" t="s">
        <v>1148</v>
      </c>
      <c r="M53" s="111">
        <v>1</v>
      </c>
      <c r="N53" s="117" t="s">
        <v>27</v>
      </c>
      <c r="O53" s="117" t="s">
        <v>1148</v>
      </c>
      <c r="P53" s="81"/>
    </row>
    <row r="54" spans="1:16" s="7" customFormat="1" ht="24.75" customHeight="1" outlineLevel="1" x14ac:dyDescent="0.25">
      <c r="A54" s="135">
        <v>7</v>
      </c>
      <c r="B54" s="115" t="s">
        <v>2698</v>
      </c>
      <c r="C54" s="117" t="s">
        <v>31</v>
      </c>
      <c r="D54" s="114">
        <v>762618536</v>
      </c>
      <c r="E54" s="136">
        <v>43405</v>
      </c>
      <c r="F54" s="136">
        <v>43441</v>
      </c>
      <c r="G54" s="163">
        <f t="shared" si="2"/>
        <v>1.2</v>
      </c>
      <c r="H54" s="115" t="s">
        <v>2722</v>
      </c>
      <c r="I54" s="114" t="s">
        <v>1155</v>
      </c>
      <c r="J54" s="114" t="s">
        <v>1035</v>
      </c>
      <c r="K54" s="116">
        <v>145298759</v>
      </c>
      <c r="L54" s="117" t="s">
        <v>1148</v>
      </c>
      <c r="M54" s="111">
        <v>1</v>
      </c>
      <c r="N54" s="117" t="s">
        <v>27</v>
      </c>
      <c r="O54" s="117" t="s">
        <v>1148</v>
      </c>
      <c r="P54" s="81"/>
    </row>
    <row r="55" spans="1:16" s="7" customFormat="1" ht="24.75" customHeight="1" outlineLevel="1" x14ac:dyDescent="0.25">
      <c r="A55" s="135">
        <v>8</v>
      </c>
      <c r="B55" s="115" t="s">
        <v>2698</v>
      </c>
      <c r="C55" s="117" t="s">
        <v>31</v>
      </c>
      <c r="D55" s="114" t="s">
        <v>2705</v>
      </c>
      <c r="E55" s="136">
        <v>43482</v>
      </c>
      <c r="F55" s="136">
        <v>43812</v>
      </c>
      <c r="G55" s="163">
        <f t="shared" si="2"/>
        <v>11</v>
      </c>
      <c r="H55" s="115" t="s">
        <v>2722</v>
      </c>
      <c r="I55" s="114" t="s">
        <v>1155</v>
      </c>
      <c r="J55" s="114" t="s">
        <v>1035</v>
      </c>
      <c r="K55" s="116">
        <v>1489597714</v>
      </c>
      <c r="L55" s="117" t="s">
        <v>1148</v>
      </c>
      <c r="M55" s="111">
        <v>1</v>
      </c>
      <c r="N55" s="117" t="s">
        <v>27</v>
      </c>
      <c r="O55" s="117" t="s">
        <v>1148</v>
      </c>
      <c r="P55" s="81"/>
    </row>
    <row r="56" spans="1:16" s="7" customFormat="1" ht="24.75" customHeight="1" outlineLevel="1" x14ac:dyDescent="0.25">
      <c r="A56" s="135">
        <v>9</v>
      </c>
      <c r="B56" s="115" t="s">
        <v>2698</v>
      </c>
      <c r="C56" s="117" t="s">
        <v>31</v>
      </c>
      <c r="D56" s="114" t="s">
        <v>2708</v>
      </c>
      <c r="E56" s="136">
        <v>42398</v>
      </c>
      <c r="F56" s="136">
        <v>42674</v>
      </c>
      <c r="G56" s="163">
        <f t="shared" si="2"/>
        <v>9.1999999999999993</v>
      </c>
      <c r="H56" s="115" t="s">
        <v>2722</v>
      </c>
      <c r="I56" s="114" t="s">
        <v>1155</v>
      </c>
      <c r="J56" s="114" t="s">
        <v>1035</v>
      </c>
      <c r="K56" s="116">
        <v>260740331</v>
      </c>
      <c r="L56" s="117" t="s">
        <v>1148</v>
      </c>
      <c r="M56" s="111">
        <v>1</v>
      </c>
      <c r="N56" s="117" t="s">
        <v>27</v>
      </c>
      <c r="O56" s="117" t="s">
        <v>1148</v>
      </c>
      <c r="P56" s="81"/>
    </row>
    <row r="57" spans="1:16" s="7" customFormat="1" ht="24.75" customHeight="1" outlineLevel="1" x14ac:dyDescent="0.25">
      <c r="A57" s="135">
        <v>10</v>
      </c>
      <c r="B57" s="115" t="s">
        <v>2698</v>
      </c>
      <c r="C57" s="117" t="s">
        <v>31</v>
      </c>
      <c r="D57" s="114" t="s">
        <v>2710</v>
      </c>
      <c r="E57" s="136">
        <v>42675</v>
      </c>
      <c r="F57" s="136">
        <v>43312</v>
      </c>
      <c r="G57" s="163">
        <f t="shared" si="2"/>
        <v>21.233333333333334</v>
      </c>
      <c r="H57" s="115" t="s">
        <v>2722</v>
      </c>
      <c r="I57" s="114" t="s">
        <v>1155</v>
      </c>
      <c r="J57" s="114" t="s">
        <v>1035</v>
      </c>
      <c r="K57" s="116">
        <v>8030187193</v>
      </c>
      <c r="L57" s="117" t="s">
        <v>1148</v>
      </c>
      <c r="M57" s="111">
        <v>1</v>
      </c>
      <c r="N57" s="117" t="s">
        <v>27</v>
      </c>
      <c r="O57" s="117" t="s">
        <v>1148</v>
      </c>
      <c r="P57" s="81"/>
    </row>
    <row r="58" spans="1:16" s="7" customFormat="1" ht="24.75" customHeight="1" outlineLevel="1" x14ac:dyDescent="0.25">
      <c r="A58" s="135">
        <v>11</v>
      </c>
      <c r="B58" s="115" t="s">
        <v>2698</v>
      </c>
      <c r="C58" s="117" t="s">
        <v>31</v>
      </c>
      <c r="D58" s="114" t="s">
        <v>2711</v>
      </c>
      <c r="E58" s="136">
        <v>42667</v>
      </c>
      <c r="F58" s="136">
        <v>43039</v>
      </c>
      <c r="G58" s="163">
        <f t="shared" si="2"/>
        <v>12.4</v>
      </c>
      <c r="H58" s="115" t="s">
        <v>2722</v>
      </c>
      <c r="I58" s="114" t="s">
        <v>1155</v>
      </c>
      <c r="J58" s="114" t="s">
        <v>1035</v>
      </c>
      <c r="K58" s="116">
        <v>969825680</v>
      </c>
      <c r="L58" s="117" t="s">
        <v>1148</v>
      </c>
      <c r="M58" s="111">
        <v>1</v>
      </c>
      <c r="N58" s="117" t="s">
        <v>27</v>
      </c>
      <c r="O58" s="117" t="s">
        <v>1148</v>
      </c>
      <c r="P58" s="81"/>
    </row>
    <row r="59" spans="1:16" s="7" customFormat="1" ht="24.75" customHeight="1" outlineLevel="1" x14ac:dyDescent="0.25">
      <c r="A59" s="135">
        <v>12</v>
      </c>
      <c r="B59" s="115" t="s">
        <v>2698</v>
      </c>
      <c r="C59" s="117" t="s">
        <v>31</v>
      </c>
      <c r="D59" s="114" t="s">
        <v>2713</v>
      </c>
      <c r="E59" s="136">
        <v>43034</v>
      </c>
      <c r="F59" s="136">
        <v>43404</v>
      </c>
      <c r="G59" s="163">
        <f t="shared" si="2"/>
        <v>12.333333333333334</v>
      </c>
      <c r="H59" s="115" t="s">
        <v>2722</v>
      </c>
      <c r="I59" s="114" t="s">
        <v>1155</v>
      </c>
      <c r="J59" s="114" t="s">
        <v>1035</v>
      </c>
      <c r="K59" s="116">
        <v>1217247650</v>
      </c>
      <c r="L59" s="117" t="s">
        <v>1148</v>
      </c>
      <c r="M59" s="111">
        <v>1</v>
      </c>
      <c r="N59" s="117" t="s">
        <v>27</v>
      </c>
      <c r="O59" s="117" t="s">
        <v>1148</v>
      </c>
      <c r="P59" s="81"/>
    </row>
    <row r="60" spans="1:16" s="7" customFormat="1" ht="24.75" customHeight="1" outlineLevel="1" x14ac:dyDescent="0.25">
      <c r="A60" s="135">
        <v>13</v>
      </c>
      <c r="B60" s="115" t="s">
        <v>2698</v>
      </c>
      <c r="C60" s="117" t="s">
        <v>31</v>
      </c>
      <c r="D60" s="114" t="s">
        <v>2714</v>
      </c>
      <c r="E60" s="136">
        <v>43085</v>
      </c>
      <c r="F60" s="136">
        <v>43404</v>
      </c>
      <c r="G60" s="163">
        <f t="shared" si="2"/>
        <v>10.633333333333333</v>
      </c>
      <c r="H60" s="115" t="s">
        <v>2722</v>
      </c>
      <c r="I60" s="114" t="s">
        <v>1155</v>
      </c>
      <c r="J60" s="114" t="s">
        <v>1035</v>
      </c>
      <c r="K60" s="116">
        <v>831717666</v>
      </c>
      <c r="L60" s="117" t="s">
        <v>1148</v>
      </c>
      <c r="M60" s="111">
        <v>1</v>
      </c>
      <c r="N60" s="117" t="s">
        <v>27</v>
      </c>
      <c r="O60" s="117" t="s">
        <v>1148</v>
      </c>
      <c r="P60" s="81"/>
    </row>
    <row r="61" spans="1:16" s="7" customFormat="1" ht="24.75" customHeight="1" outlineLevel="1" x14ac:dyDescent="0.25">
      <c r="A61" s="135">
        <v>14</v>
      </c>
      <c r="B61" s="115" t="s">
        <v>2698</v>
      </c>
      <c r="C61" s="117" t="s">
        <v>31</v>
      </c>
      <c r="D61" s="114" t="s">
        <v>2715</v>
      </c>
      <c r="E61" s="136">
        <v>43313</v>
      </c>
      <c r="F61" s="136">
        <v>43449</v>
      </c>
      <c r="G61" s="163">
        <f t="shared" si="2"/>
        <v>4.5333333333333332</v>
      </c>
      <c r="H61" s="115" t="s">
        <v>2722</v>
      </c>
      <c r="I61" s="114" t="s">
        <v>1155</v>
      </c>
      <c r="J61" s="114" t="s">
        <v>1035</v>
      </c>
      <c r="K61" s="116">
        <v>1849736459</v>
      </c>
      <c r="L61" s="117" t="s">
        <v>1148</v>
      </c>
      <c r="M61" s="111">
        <v>1</v>
      </c>
      <c r="N61" s="117" t="s">
        <v>27</v>
      </c>
      <c r="O61" s="117" t="s">
        <v>1148</v>
      </c>
      <c r="P61" s="81"/>
    </row>
    <row r="62" spans="1:16" s="7" customFormat="1" ht="24.75" customHeight="1" outlineLevel="1" x14ac:dyDescent="0.25">
      <c r="A62" s="135">
        <v>15</v>
      </c>
      <c r="B62" s="115" t="s">
        <v>2698</v>
      </c>
      <c r="C62" s="117" t="s">
        <v>31</v>
      </c>
      <c r="D62" s="114">
        <v>762618548</v>
      </c>
      <c r="E62" s="136">
        <v>43405</v>
      </c>
      <c r="F62" s="136">
        <v>43441</v>
      </c>
      <c r="G62" s="163">
        <f t="shared" si="2"/>
        <v>1.2</v>
      </c>
      <c r="H62" s="115" t="s">
        <v>2722</v>
      </c>
      <c r="I62" s="114" t="s">
        <v>1155</v>
      </c>
      <c r="J62" s="114" t="s">
        <v>1035</v>
      </c>
      <c r="K62" s="116">
        <v>216119436</v>
      </c>
      <c r="L62" s="117" t="s">
        <v>1148</v>
      </c>
      <c r="M62" s="111">
        <v>1</v>
      </c>
      <c r="N62" s="117" t="s">
        <v>27</v>
      </c>
      <c r="O62" s="117" t="s">
        <v>1148</v>
      </c>
      <c r="P62" s="81"/>
    </row>
    <row r="63" spans="1:16" s="7" customFormat="1" ht="24.75" customHeight="1" outlineLevel="1" x14ac:dyDescent="0.25">
      <c r="A63" s="135">
        <v>16</v>
      </c>
      <c r="B63" s="115" t="s">
        <v>2698</v>
      </c>
      <c r="C63" s="117" t="s">
        <v>31</v>
      </c>
      <c r="D63" s="114">
        <v>762618494</v>
      </c>
      <c r="E63" s="136">
        <v>43405</v>
      </c>
      <c r="F63" s="136">
        <v>43434</v>
      </c>
      <c r="G63" s="163">
        <f t="shared" si="2"/>
        <v>0.96666666666666667</v>
      </c>
      <c r="H63" s="115" t="s">
        <v>2723</v>
      </c>
      <c r="I63" s="114" t="s">
        <v>1155</v>
      </c>
      <c r="J63" s="114" t="s">
        <v>1035</v>
      </c>
      <c r="K63" s="116">
        <v>102824097</v>
      </c>
      <c r="L63" s="117" t="s">
        <v>1148</v>
      </c>
      <c r="M63" s="111">
        <v>1</v>
      </c>
      <c r="N63" s="117" t="s">
        <v>27</v>
      </c>
      <c r="O63" s="117" t="s">
        <v>1148</v>
      </c>
      <c r="P63" s="81"/>
    </row>
    <row r="64" spans="1:16" s="7" customFormat="1" ht="24.75" customHeight="1" outlineLevel="1" x14ac:dyDescent="0.25">
      <c r="A64" s="135">
        <v>17</v>
      </c>
      <c r="B64" s="115" t="s">
        <v>2698</v>
      </c>
      <c r="C64" s="117" t="s">
        <v>31</v>
      </c>
      <c r="D64" s="114">
        <v>762618467</v>
      </c>
      <c r="E64" s="136">
        <v>43405</v>
      </c>
      <c r="F64" s="136">
        <v>43441</v>
      </c>
      <c r="G64" s="163">
        <f t="shared" si="2"/>
        <v>1.2</v>
      </c>
      <c r="H64" s="115" t="s">
        <v>2722</v>
      </c>
      <c r="I64" s="114" t="s">
        <v>1155</v>
      </c>
      <c r="J64" s="114" t="s">
        <v>1035</v>
      </c>
      <c r="K64" s="116">
        <v>95425043</v>
      </c>
      <c r="L64" s="117" t="s">
        <v>1148</v>
      </c>
      <c r="M64" s="111">
        <v>1</v>
      </c>
      <c r="N64" s="117" t="s">
        <v>27</v>
      </c>
      <c r="O64" s="117" t="s">
        <v>1148</v>
      </c>
      <c r="P64" s="81"/>
    </row>
    <row r="65" spans="1:16" s="7" customFormat="1" ht="24.75" customHeight="1" outlineLevel="1" x14ac:dyDescent="0.25">
      <c r="A65" s="135">
        <v>18</v>
      </c>
      <c r="B65" s="115" t="s">
        <v>2698</v>
      </c>
      <c r="C65" s="117" t="s">
        <v>31</v>
      </c>
      <c r="D65" s="114">
        <v>762618829</v>
      </c>
      <c r="E65" s="136">
        <v>43449</v>
      </c>
      <c r="F65" s="136">
        <v>43921</v>
      </c>
      <c r="G65" s="163">
        <f t="shared" si="2"/>
        <v>15.733333333333333</v>
      </c>
      <c r="H65" s="115" t="s">
        <v>2722</v>
      </c>
      <c r="I65" s="114" t="s">
        <v>1155</v>
      </c>
      <c r="J65" s="114" t="s">
        <v>1035</v>
      </c>
      <c r="K65" s="116">
        <v>5215163593</v>
      </c>
      <c r="L65" s="117" t="s">
        <v>1148</v>
      </c>
      <c r="M65" s="111">
        <v>1</v>
      </c>
      <c r="N65" s="117" t="s">
        <v>27</v>
      </c>
      <c r="O65" s="117" t="s">
        <v>1148</v>
      </c>
      <c r="P65" s="81"/>
    </row>
    <row r="66" spans="1:16" s="7" customFormat="1" ht="24.75" customHeight="1" outlineLevel="1" x14ac:dyDescent="0.25">
      <c r="A66" s="135">
        <v>19</v>
      </c>
      <c r="B66" s="115" t="s">
        <v>2698</v>
      </c>
      <c r="C66" s="117" t="s">
        <v>31</v>
      </c>
      <c r="D66" s="114" t="s">
        <v>2716</v>
      </c>
      <c r="E66" s="136">
        <v>43482</v>
      </c>
      <c r="F66" s="136">
        <v>43812</v>
      </c>
      <c r="G66" s="163">
        <f t="shared" si="2"/>
        <v>11</v>
      </c>
      <c r="H66" s="115" t="s">
        <v>2722</v>
      </c>
      <c r="I66" s="114" t="s">
        <v>1155</v>
      </c>
      <c r="J66" s="114" t="s">
        <v>1035</v>
      </c>
      <c r="K66" s="116">
        <v>1162856191</v>
      </c>
      <c r="L66" s="117" t="s">
        <v>1148</v>
      </c>
      <c r="M66" s="111">
        <v>1</v>
      </c>
      <c r="N66" s="117" t="s">
        <v>27</v>
      </c>
      <c r="O66" s="117" t="s">
        <v>1148</v>
      </c>
      <c r="P66" s="81"/>
    </row>
    <row r="67" spans="1:16" s="7" customFormat="1" ht="24.75" customHeight="1" outlineLevel="1" x14ac:dyDescent="0.25">
      <c r="A67" s="135">
        <v>20</v>
      </c>
      <c r="B67" s="115" t="s">
        <v>2698</v>
      </c>
      <c r="C67" s="117" t="s">
        <v>31</v>
      </c>
      <c r="D67" s="114" t="s">
        <v>2717</v>
      </c>
      <c r="E67" s="136">
        <v>43482</v>
      </c>
      <c r="F67" s="136">
        <v>43819</v>
      </c>
      <c r="G67" s="163">
        <f t="shared" si="2"/>
        <v>11.233333333333333</v>
      </c>
      <c r="H67" s="115" t="s">
        <v>2723</v>
      </c>
      <c r="I67" s="114" t="s">
        <v>1155</v>
      </c>
      <c r="J67" s="114" t="s">
        <v>1035</v>
      </c>
      <c r="K67" s="116">
        <v>1745009198</v>
      </c>
      <c r="L67" s="117" t="s">
        <v>1148</v>
      </c>
      <c r="M67" s="111">
        <v>1</v>
      </c>
      <c r="N67" s="117" t="s">
        <v>27</v>
      </c>
      <c r="O67" s="117" t="s">
        <v>1148</v>
      </c>
      <c r="P67" s="81"/>
    </row>
    <row r="68" spans="1:16" s="7" customFormat="1" ht="24.75" customHeight="1" outlineLevel="1" x14ac:dyDescent="0.25">
      <c r="A68" s="134">
        <v>21</v>
      </c>
      <c r="B68" s="115" t="s">
        <v>2698</v>
      </c>
      <c r="C68" s="117" t="s">
        <v>31</v>
      </c>
      <c r="D68" s="114" t="s">
        <v>2718</v>
      </c>
      <c r="E68" s="136">
        <v>43482</v>
      </c>
      <c r="F68" s="136">
        <v>43812</v>
      </c>
      <c r="G68" s="163">
        <f t="shared" si="2"/>
        <v>11</v>
      </c>
      <c r="H68" s="115" t="s">
        <v>2722</v>
      </c>
      <c r="I68" s="114" t="s">
        <v>1155</v>
      </c>
      <c r="J68" s="114" t="s">
        <v>1035</v>
      </c>
      <c r="K68" s="116">
        <v>2236052901</v>
      </c>
      <c r="L68" s="117" t="s">
        <v>1148</v>
      </c>
      <c r="M68" s="111">
        <v>1</v>
      </c>
      <c r="N68" s="117" t="s">
        <v>27</v>
      </c>
      <c r="O68" s="117" t="s">
        <v>1148</v>
      </c>
      <c r="P68" s="81"/>
    </row>
    <row r="69" spans="1:16" s="7" customFormat="1" ht="24.75" customHeight="1" outlineLevel="1" x14ac:dyDescent="0.25">
      <c r="A69" s="134">
        <v>22</v>
      </c>
      <c r="B69" s="115" t="s">
        <v>2698</v>
      </c>
      <c r="C69" s="117" t="s">
        <v>31</v>
      </c>
      <c r="D69" s="114" t="s">
        <v>2719</v>
      </c>
      <c r="E69" s="136">
        <v>43085</v>
      </c>
      <c r="F69" s="136">
        <v>43404</v>
      </c>
      <c r="G69" s="163">
        <f t="shared" si="2"/>
        <v>10.633333333333333</v>
      </c>
      <c r="H69" s="115" t="s">
        <v>2722</v>
      </c>
      <c r="I69" s="114" t="s">
        <v>1155</v>
      </c>
      <c r="J69" s="114" t="s">
        <v>1035</v>
      </c>
      <c r="K69" s="116">
        <v>1878130352</v>
      </c>
      <c r="L69" s="117" t="s">
        <v>1148</v>
      </c>
      <c r="M69" s="111">
        <v>1</v>
      </c>
      <c r="N69" s="117" t="s">
        <v>27</v>
      </c>
      <c r="O69" s="117" t="s">
        <v>1148</v>
      </c>
      <c r="P69" s="81"/>
    </row>
    <row r="70" spans="1:16" s="7" customFormat="1" ht="24.75" customHeight="1" outlineLevel="1" x14ac:dyDescent="0.25">
      <c r="A70" s="134">
        <v>23</v>
      </c>
      <c r="B70" s="115" t="s">
        <v>2698</v>
      </c>
      <c r="C70" s="117" t="s">
        <v>31</v>
      </c>
      <c r="D70" s="114" t="s">
        <v>2720</v>
      </c>
      <c r="E70" s="136">
        <v>43482</v>
      </c>
      <c r="F70" s="136">
        <v>43812</v>
      </c>
      <c r="G70" s="163">
        <f t="shared" si="2"/>
        <v>11</v>
      </c>
      <c r="H70" s="115" t="s">
        <v>2722</v>
      </c>
      <c r="I70" s="114" t="s">
        <v>1155</v>
      </c>
      <c r="J70" s="114" t="s">
        <v>1035</v>
      </c>
      <c r="K70" s="116">
        <v>2446351237</v>
      </c>
      <c r="L70" s="117" t="s">
        <v>1148</v>
      </c>
      <c r="M70" s="111">
        <v>1</v>
      </c>
      <c r="N70" s="117" t="s">
        <v>27</v>
      </c>
      <c r="O70" s="117" t="s">
        <v>1148</v>
      </c>
      <c r="P70" s="81"/>
    </row>
    <row r="71" spans="1:16" s="7" customFormat="1" ht="24.75" customHeight="1" outlineLevel="1" x14ac:dyDescent="0.25">
      <c r="A71" s="134">
        <v>24</v>
      </c>
      <c r="B71" s="115" t="s">
        <v>2697</v>
      </c>
      <c r="C71" s="117" t="s">
        <v>31</v>
      </c>
      <c r="D71" s="114" t="s">
        <v>2700</v>
      </c>
      <c r="E71" s="136">
        <v>43405</v>
      </c>
      <c r="F71" s="136">
        <v>43455</v>
      </c>
      <c r="G71" s="163">
        <f t="shared" si="2"/>
        <v>1.6666666666666667</v>
      </c>
      <c r="H71" s="115" t="s">
        <v>2722</v>
      </c>
      <c r="I71" s="114" t="s">
        <v>1155</v>
      </c>
      <c r="J71" s="114" t="s">
        <v>1035</v>
      </c>
      <c r="K71" s="116">
        <v>281753752</v>
      </c>
      <c r="L71" s="117" t="s">
        <v>1148</v>
      </c>
      <c r="M71" s="111">
        <v>1</v>
      </c>
      <c r="N71" s="117" t="s">
        <v>27</v>
      </c>
      <c r="O71" s="117" t="s">
        <v>1148</v>
      </c>
      <c r="P71" s="81"/>
    </row>
    <row r="72" spans="1:16" s="7" customFormat="1" ht="24.75" customHeight="1" outlineLevel="1" x14ac:dyDescent="0.25">
      <c r="A72" s="135">
        <v>25</v>
      </c>
      <c r="B72" s="115" t="s">
        <v>2697</v>
      </c>
      <c r="C72" s="117" t="s">
        <v>31</v>
      </c>
      <c r="D72" s="114" t="s">
        <v>2701</v>
      </c>
      <c r="E72" s="136">
        <v>43511</v>
      </c>
      <c r="F72" s="136">
        <v>43830</v>
      </c>
      <c r="G72" s="163">
        <f t="shared" si="2"/>
        <v>10.633333333333333</v>
      </c>
      <c r="H72" s="115" t="s">
        <v>2722</v>
      </c>
      <c r="I72" s="114" t="s">
        <v>1155</v>
      </c>
      <c r="J72" s="114" t="s">
        <v>1035</v>
      </c>
      <c r="K72" s="116">
        <v>2802853853</v>
      </c>
      <c r="L72" s="117" t="s">
        <v>1148</v>
      </c>
      <c r="M72" s="111">
        <v>1</v>
      </c>
      <c r="N72" s="117" t="s">
        <v>27</v>
      </c>
      <c r="O72" s="117" t="s">
        <v>1148</v>
      </c>
      <c r="P72" s="81"/>
    </row>
    <row r="73" spans="1:16" s="7" customFormat="1" ht="24.75" customHeight="1" outlineLevel="1" x14ac:dyDescent="0.25">
      <c r="A73" s="135">
        <v>26</v>
      </c>
      <c r="B73" s="115" t="s">
        <v>2698</v>
      </c>
      <c r="C73" s="117" t="s">
        <v>31</v>
      </c>
      <c r="D73" s="114" t="s">
        <v>2702</v>
      </c>
      <c r="E73" s="136">
        <v>42398</v>
      </c>
      <c r="F73" s="136">
        <v>42674</v>
      </c>
      <c r="G73" s="163">
        <f t="shared" si="2"/>
        <v>9.1999999999999993</v>
      </c>
      <c r="H73" s="115" t="s">
        <v>2722</v>
      </c>
      <c r="I73" s="114" t="s">
        <v>1155</v>
      </c>
      <c r="J73" s="114" t="s">
        <v>1035</v>
      </c>
      <c r="K73" s="116">
        <v>583209600</v>
      </c>
      <c r="L73" s="117" t="s">
        <v>1148</v>
      </c>
      <c r="M73" s="111">
        <v>1</v>
      </c>
      <c r="N73" s="117" t="s">
        <v>27</v>
      </c>
      <c r="O73" s="117" t="s">
        <v>1148</v>
      </c>
      <c r="P73" s="81"/>
    </row>
    <row r="74" spans="1:16" s="7" customFormat="1" ht="24.75" customHeight="1" outlineLevel="1" x14ac:dyDescent="0.25">
      <c r="A74" s="135">
        <v>27</v>
      </c>
      <c r="B74" s="115" t="s">
        <v>2698</v>
      </c>
      <c r="C74" s="117" t="s">
        <v>31</v>
      </c>
      <c r="D74" s="114" t="s">
        <v>2703</v>
      </c>
      <c r="E74" s="136">
        <v>42716</v>
      </c>
      <c r="F74" s="136">
        <v>42977</v>
      </c>
      <c r="G74" s="163">
        <f t="shared" si="2"/>
        <v>8.6999999999999993</v>
      </c>
      <c r="H74" s="115" t="s">
        <v>2722</v>
      </c>
      <c r="I74" s="114" t="s">
        <v>1155</v>
      </c>
      <c r="J74" s="114" t="s">
        <v>1035</v>
      </c>
      <c r="K74" s="116">
        <v>536608826</v>
      </c>
      <c r="L74" s="117" t="s">
        <v>1148</v>
      </c>
      <c r="M74" s="111">
        <v>1</v>
      </c>
      <c r="N74" s="117" t="s">
        <v>27</v>
      </c>
      <c r="O74" s="117" t="s">
        <v>1148</v>
      </c>
      <c r="P74" s="81"/>
    </row>
    <row r="75" spans="1:16" s="7" customFormat="1" ht="24.75" customHeight="1" outlineLevel="1" x14ac:dyDescent="0.25">
      <c r="A75" s="135">
        <v>28</v>
      </c>
      <c r="B75" s="115" t="s">
        <v>2698</v>
      </c>
      <c r="C75" s="117" t="s">
        <v>31</v>
      </c>
      <c r="D75" s="114">
        <v>7626171104</v>
      </c>
      <c r="E75" s="136">
        <v>43070</v>
      </c>
      <c r="F75" s="136">
        <v>43404</v>
      </c>
      <c r="G75" s="163">
        <f t="shared" si="2"/>
        <v>11.133333333333333</v>
      </c>
      <c r="H75" s="115" t="s">
        <v>2722</v>
      </c>
      <c r="I75" s="114" t="s">
        <v>1155</v>
      </c>
      <c r="J75" s="114" t="s">
        <v>1035</v>
      </c>
      <c r="K75" s="116">
        <v>1268703849</v>
      </c>
      <c r="L75" s="117" t="s">
        <v>1148</v>
      </c>
      <c r="M75" s="111">
        <v>1</v>
      </c>
      <c r="N75" s="117" t="s">
        <v>27</v>
      </c>
      <c r="O75" s="117" t="s">
        <v>1148</v>
      </c>
      <c r="P75" s="81"/>
    </row>
    <row r="76" spans="1:16" s="7" customFormat="1" ht="24.75" customHeight="1" outlineLevel="1" x14ac:dyDescent="0.25">
      <c r="A76" s="135">
        <v>29</v>
      </c>
      <c r="B76" s="115" t="s">
        <v>2698</v>
      </c>
      <c r="C76" s="117" t="s">
        <v>31</v>
      </c>
      <c r="D76" s="114" t="s">
        <v>2707</v>
      </c>
      <c r="E76" s="136">
        <v>42397</v>
      </c>
      <c r="F76" s="136">
        <v>42674</v>
      </c>
      <c r="G76" s="163">
        <f t="shared" si="2"/>
        <v>9.2333333333333325</v>
      </c>
      <c r="H76" s="115" t="s">
        <v>2722</v>
      </c>
      <c r="I76" s="114" t="s">
        <v>1155</v>
      </c>
      <c r="J76" s="114" t="s">
        <v>1035</v>
      </c>
      <c r="K76" s="116">
        <v>2375732422</v>
      </c>
      <c r="L76" s="117" t="s">
        <v>1148</v>
      </c>
      <c r="M76" s="111">
        <v>1</v>
      </c>
      <c r="N76" s="117" t="s">
        <v>27</v>
      </c>
      <c r="O76" s="117" t="s">
        <v>1148</v>
      </c>
      <c r="P76" s="81"/>
    </row>
    <row r="77" spans="1:16" s="7" customFormat="1" ht="24.75" customHeight="1" outlineLevel="1" x14ac:dyDescent="0.25">
      <c r="A77" s="135">
        <v>30</v>
      </c>
      <c r="B77" s="115" t="s">
        <v>2698</v>
      </c>
      <c r="C77" s="117" t="s">
        <v>31</v>
      </c>
      <c r="D77" s="114">
        <v>762618495</v>
      </c>
      <c r="E77" s="136">
        <v>43405</v>
      </c>
      <c r="F77" s="136">
        <v>43441</v>
      </c>
      <c r="G77" s="163">
        <f t="shared" si="2"/>
        <v>1.2</v>
      </c>
      <c r="H77" s="115" t="s">
        <v>2722</v>
      </c>
      <c r="I77" s="114" t="s">
        <v>1155</v>
      </c>
      <c r="J77" s="114" t="s">
        <v>1035</v>
      </c>
      <c r="K77" s="116">
        <v>113219312</v>
      </c>
      <c r="L77" s="117" t="s">
        <v>1148</v>
      </c>
      <c r="M77" s="111">
        <v>1</v>
      </c>
      <c r="N77" s="117" t="s">
        <v>27</v>
      </c>
      <c r="O77" s="117" t="s">
        <v>1148</v>
      </c>
      <c r="P77" s="81"/>
    </row>
    <row r="78" spans="1:16" s="7" customFormat="1" ht="24.75" customHeight="1" outlineLevel="1" x14ac:dyDescent="0.25">
      <c r="A78" s="135">
        <v>31</v>
      </c>
      <c r="B78" s="115" t="s">
        <v>2725</v>
      </c>
      <c r="C78" s="117" t="s">
        <v>32</v>
      </c>
      <c r="D78" s="114" t="s">
        <v>2751</v>
      </c>
      <c r="E78" s="136">
        <v>37846</v>
      </c>
      <c r="F78" s="136">
        <v>38168</v>
      </c>
      <c r="G78" s="163">
        <f t="shared" si="2"/>
        <v>10.733333333333333</v>
      </c>
      <c r="H78" s="115" t="s">
        <v>2745</v>
      </c>
      <c r="I78" s="114" t="s">
        <v>1155</v>
      </c>
      <c r="J78" s="114" t="s">
        <v>1035</v>
      </c>
      <c r="K78" s="116">
        <v>495514800</v>
      </c>
      <c r="L78" s="117" t="s">
        <v>1148</v>
      </c>
      <c r="M78" s="111">
        <v>1</v>
      </c>
      <c r="N78" s="117" t="s">
        <v>27</v>
      </c>
      <c r="O78" s="117" t="s">
        <v>1148</v>
      </c>
      <c r="P78" s="81"/>
    </row>
    <row r="79" spans="1:16" s="7" customFormat="1" ht="24.75" customHeight="1" outlineLevel="1" x14ac:dyDescent="0.25">
      <c r="A79" s="135">
        <v>32</v>
      </c>
      <c r="B79" s="115" t="s">
        <v>2725</v>
      </c>
      <c r="C79" s="117" t="s">
        <v>32</v>
      </c>
      <c r="D79" s="114" t="s">
        <v>2751</v>
      </c>
      <c r="E79" s="136">
        <v>37846</v>
      </c>
      <c r="F79" s="136">
        <v>38168</v>
      </c>
      <c r="G79" s="163">
        <f t="shared" si="2"/>
        <v>10.733333333333333</v>
      </c>
      <c r="H79" s="115" t="s">
        <v>2745</v>
      </c>
      <c r="I79" s="114" t="s">
        <v>1155</v>
      </c>
      <c r="J79" s="114" t="s">
        <v>1053</v>
      </c>
      <c r="K79" s="116">
        <v>495514800</v>
      </c>
      <c r="L79" s="117" t="s">
        <v>1148</v>
      </c>
      <c r="M79" s="111">
        <v>1</v>
      </c>
      <c r="N79" s="117" t="s">
        <v>27</v>
      </c>
      <c r="O79" s="117" t="s">
        <v>1148</v>
      </c>
      <c r="P79" s="81"/>
    </row>
    <row r="80" spans="1:16" s="7" customFormat="1" ht="24.75" customHeight="1" outlineLevel="1" x14ac:dyDescent="0.25">
      <c r="A80" s="135">
        <v>33</v>
      </c>
      <c r="B80" s="115" t="s">
        <v>2725</v>
      </c>
      <c r="C80" s="117" t="s">
        <v>32</v>
      </c>
      <c r="D80" s="114" t="s">
        <v>2752</v>
      </c>
      <c r="E80" s="136">
        <v>38231</v>
      </c>
      <c r="F80" s="136">
        <v>38533</v>
      </c>
      <c r="G80" s="163">
        <f t="shared" si="2"/>
        <v>10.066666666666666</v>
      </c>
      <c r="H80" s="115" t="s">
        <v>2745</v>
      </c>
      <c r="I80" s="114" t="s">
        <v>1155</v>
      </c>
      <c r="J80" s="114" t="s">
        <v>1035</v>
      </c>
      <c r="K80" s="116">
        <v>594220000</v>
      </c>
      <c r="L80" s="117" t="s">
        <v>1148</v>
      </c>
      <c r="M80" s="111">
        <v>1</v>
      </c>
      <c r="N80" s="117" t="s">
        <v>27</v>
      </c>
      <c r="O80" s="117" t="s">
        <v>1148</v>
      </c>
      <c r="P80" s="81"/>
    </row>
    <row r="81" spans="1:16" s="7" customFormat="1" ht="24.75" customHeight="1" outlineLevel="1" x14ac:dyDescent="0.25">
      <c r="A81" s="135">
        <v>34</v>
      </c>
      <c r="B81" s="115" t="s">
        <v>2725</v>
      </c>
      <c r="C81" s="117" t="s">
        <v>32</v>
      </c>
      <c r="D81" s="114" t="s">
        <v>2752</v>
      </c>
      <c r="E81" s="136">
        <v>38231</v>
      </c>
      <c r="F81" s="136">
        <v>38533</v>
      </c>
      <c r="G81" s="163">
        <f t="shared" si="2"/>
        <v>10.066666666666666</v>
      </c>
      <c r="H81" s="115" t="s">
        <v>2745</v>
      </c>
      <c r="I81" s="114" t="s">
        <v>1155</v>
      </c>
      <c r="J81" s="114" t="s">
        <v>1053</v>
      </c>
      <c r="K81" s="116">
        <v>594220000</v>
      </c>
      <c r="L81" s="117" t="s">
        <v>1148</v>
      </c>
      <c r="M81" s="111">
        <v>1</v>
      </c>
      <c r="N81" s="117" t="s">
        <v>27</v>
      </c>
      <c r="O81" s="117" t="s">
        <v>1148</v>
      </c>
      <c r="P81" s="81"/>
    </row>
    <row r="82" spans="1:16" s="7" customFormat="1" ht="24.75" customHeight="1" outlineLevel="1" x14ac:dyDescent="0.25">
      <c r="A82" s="135">
        <v>35</v>
      </c>
      <c r="B82" s="115" t="s">
        <v>2725</v>
      </c>
      <c r="C82" s="117" t="s">
        <v>32</v>
      </c>
      <c r="D82" s="114" t="s">
        <v>2753</v>
      </c>
      <c r="E82" s="136">
        <v>38596</v>
      </c>
      <c r="F82" s="136">
        <v>38898</v>
      </c>
      <c r="G82" s="163">
        <f t="shared" si="2"/>
        <v>10.066666666666666</v>
      </c>
      <c r="H82" s="115" t="s">
        <v>2745</v>
      </c>
      <c r="I82" s="114" t="s">
        <v>1155</v>
      </c>
      <c r="J82" s="114" t="s">
        <v>1035</v>
      </c>
      <c r="K82" s="116">
        <v>711902400</v>
      </c>
      <c r="L82" s="117" t="s">
        <v>1148</v>
      </c>
      <c r="M82" s="111">
        <v>1</v>
      </c>
      <c r="N82" s="117" t="s">
        <v>27</v>
      </c>
      <c r="O82" s="117" t="s">
        <v>1148</v>
      </c>
      <c r="P82" s="81"/>
    </row>
    <row r="83" spans="1:16" s="7" customFormat="1" ht="24.75" customHeight="1" outlineLevel="1" x14ac:dyDescent="0.25">
      <c r="A83" s="135">
        <v>36</v>
      </c>
      <c r="B83" s="115" t="s">
        <v>2725</v>
      </c>
      <c r="C83" s="117" t="s">
        <v>32</v>
      </c>
      <c r="D83" s="114" t="s">
        <v>2753</v>
      </c>
      <c r="E83" s="136">
        <v>38596</v>
      </c>
      <c r="F83" s="136">
        <v>38898</v>
      </c>
      <c r="G83" s="163">
        <f t="shared" si="2"/>
        <v>10.066666666666666</v>
      </c>
      <c r="H83" s="115" t="s">
        <v>2745</v>
      </c>
      <c r="I83" s="114" t="s">
        <v>1155</v>
      </c>
      <c r="J83" s="114" t="s">
        <v>1053</v>
      </c>
      <c r="K83" s="116">
        <v>711902400</v>
      </c>
      <c r="L83" s="117" t="s">
        <v>1148</v>
      </c>
      <c r="M83" s="111">
        <v>1</v>
      </c>
      <c r="N83" s="117" t="s">
        <v>27</v>
      </c>
      <c r="O83" s="117" t="s">
        <v>1148</v>
      </c>
      <c r="P83" s="81"/>
    </row>
    <row r="84" spans="1:16" s="7" customFormat="1" ht="24.75" customHeight="1" outlineLevel="1" x14ac:dyDescent="0.25">
      <c r="A84" s="135">
        <v>37</v>
      </c>
      <c r="B84" s="115" t="s">
        <v>2725</v>
      </c>
      <c r="C84" s="117" t="s">
        <v>32</v>
      </c>
      <c r="D84" s="114" t="s">
        <v>2754</v>
      </c>
      <c r="E84" s="136">
        <v>38961</v>
      </c>
      <c r="F84" s="136">
        <v>39263</v>
      </c>
      <c r="G84" s="163">
        <f t="shared" si="2"/>
        <v>10.066666666666666</v>
      </c>
      <c r="H84" s="115" t="s">
        <v>2745</v>
      </c>
      <c r="I84" s="114" t="s">
        <v>1155</v>
      </c>
      <c r="J84" s="114" t="s">
        <v>1035</v>
      </c>
      <c r="K84" s="116">
        <v>865309920</v>
      </c>
      <c r="L84" s="117" t="s">
        <v>1148</v>
      </c>
      <c r="M84" s="111">
        <v>1</v>
      </c>
      <c r="N84" s="117" t="s">
        <v>27</v>
      </c>
      <c r="O84" s="117" t="s">
        <v>1148</v>
      </c>
      <c r="P84" s="81"/>
    </row>
    <row r="85" spans="1:16" s="7" customFormat="1" ht="24.75" customHeight="1" outlineLevel="1" x14ac:dyDescent="0.25">
      <c r="A85" s="135">
        <v>38</v>
      </c>
      <c r="B85" s="115" t="s">
        <v>2725</v>
      </c>
      <c r="C85" s="117" t="s">
        <v>32</v>
      </c>
      <c r="D85" s="114" t="s">
        <v>2754</v>
      </c>
      <c r="E85" s="136">
        <v>38961</v>
      </c>
      <c r="F85" s="136">
        <v>39263</v>
      </c>
      <c r="G85" s="163">
        <f t="shared" si="2"/>
        <v>10.066666666666666</v>
      </c>
      <c r="H85" s="115" t="s">
        <v>2745</v>
      </c>
      <c r="I85" s="114" t="s">
        <v>1155</v>
      </c>
      <c r="J85" s="114" t="s">
        <v>1053</v>
      </c>
      <c r="K85" s="116">
        <v>865309920</v>
      </c>
      <c r="L85" s="117" t="s">
        <v>1148</v>
      </c>
      <c r="M85" s="111">
        <v>1</v>
      </c>
      <c r="N85" s="117" t="s">
        <v>27</v>
      </c>
      <c r="O85" s="117" t="s">
        <v>1148</v>
      </c>
      <c r="P85" s="81"/>
    </row>
    <row r="86" spans="1:16" s="7" customFormat="1" ht="24.75" customHeight="1" outlineLevel="1" x14ac:dyDescent="0.25">
      <c r="A86" s="135">
        <v>39</v>
      </c>
      <c r="B86" s="115" t="s">
        <v>2725</v>
      </c>
      <c r="C86" s="117" t="s">
        <v>32</v>
      </c>
      <c r="D86" s="114" t="s">
        <v>2755</v>
      </c>
      <c r="E86" s="136">
        <v>39326</v>
      </c>
      <c r="F86" s="136">
        <v>39629</v>
      </c>
      <c r="G86" s="163">
        <f t="shared" si="2"/>
        <v>10.1</v>
      </c>
      <c r="H86" s="115" t="s">
        <v>2745</v>
      </c>
      <c r="I86" s="114" t="s">
        <v>1155</v>
      </c>
      <c r="J86" s="114" t="s">
        <v>1035</v>
      </c>
      <c r="K86" s="116">
        <v>849926350</v>
      </c>
      <c r="L86" s="117" t="s">
        <v>1148</v>
      </c>
      <c r="M86" s="111">
        <v>1</v>
      </c>
      <c r="N86" s="117" t="s">
        <v>27</v>
      </c>
      <c r="O86" s="117" t="s">
        <v>1148</v>
      </c>
      <c r="P86" s="81"/>
    </row>
    <row r="87" spans="1:16" s="7" customFormat="1" ht="24.75" customHeight="1" outlineLevel="1" x14ac:dyDescent="0.25">
      <c r="A87" s="135">
        <v>40</v>
      </c>
      <c r="B87" s="115" t="s">
        <v>2725</v>
      </c>
      <c r="C87" s="117" t="s">
        <v>32</v>
      </c>
      <c r="D87" s="114" t="s">
        <v>2755</v>
      </c>
      <c r="E87" s="136">
        <v>39326</v>
      </c>
      <c r="F87" s="136">
        <v>39629</v>
      </c>
      <c r="G87" s="163">
        <f t="shared" si="2"/>
        <v>10.1</v>
      </c>
      <c r="H87" s="115" t="s">
        <v>2745</v>
      </c>
      <c r="I87" s="114" t="s">
        <v>1155</v>
      </c>
      <c r="J87" s="114" t="s">
        <v>1053</v>
      </c>
      <c r="K87" s="116">
        <v>849926350</v>
      </c>
      <c r="L87" s="117" t="s">
        <v>1148</v>
      </c>
      <c r="M87" s="111">
        <v>1</v>
      </c>
      <c r="N87" s="117" t="s">
        <v>27</v>
      </c>
      <c r="O87" s="117" t="s">
        <v>1148</v>
      </c>
      <c r="P87" s="81"/>
    </row>
    <row r="88" spans="1:16" s="7" customFormat="1" ht="24.75" customHeight="1" outlineLevel="1" x14ac:dyDescent="0.25">
      <c r="A88" s="134">
        <v>41</v>
      </c>
      <c r="B88" s="115" t="s">
        <v>2725</v>
      </c>
      <c r="C88" s="117" t="s">
        <v>32</v>
      </c>
      <c r="D88" s="114" t="s">
        <v>2756</v>
      </c>
      <c r="E88" s="136">
        <v>40057</v>
      </c>
      <c r="F88" s="136">
        <v>40359</v>
      </c>
      <c r="G88" s="163">
        <f t="shared" si="2"/>
        <v>10.066666666666666</v>
      </c>
      <c r="H88" s="115" t="s">
        <v>2745</v>
      </c>
      <c r="I88" s="114" t="s">
        <v>1155</v>
      </c>
      <c r="J88" s="114" t="s">
        <v>1035</v>
      </c>
      <c r="K88" s="116">
        <v>1056157800</v>
      </c>
      <c r="L88" s="117" t="s">
        <v>1148</v>
      </c>
      <c r="M88" s="111">
        <v>1</v>
      </c>
      <c r="N88" s="117" t="s">
        <v>27</v>
      </c>
      <c r="O88" s="117" t="s">
        <v>1148</v>
      </c>
      <c r="P88" s="81"/>
    </row>
    <row r="89" spans="1:16" s="7" customFormat="1" ht="24.75" customHeight="1" outlineLevel="1" x14ac:dyDescent="0.25">
      <c r="A89" s="134">
        <v>42</v>
      </c>
      <c r="B89" s="115" t="s">
        <v>2725</v>
      </c>
      <c r="C89" s="117" t="s">
        <v>32</v>
      </c>
      <c r="D89" s="114" t="s">
        <v>2756</v>
      </c>
      <c r="E89" s="136">
        <v>40057</v>
      </c>
      <c r="F89" s="136">
        <v>40359</v>
      </c>
      <c r="G89" s="163">
        <f t="shared" si="2"/>
        <v>10.066666666666666</v>
      </c>
      <c r="H89" s="115" t="s">
        <v>2745</v>
      </c>
      <c r="I89" s="114" t="s">
        <v>1155</v>
      </c>
      <c r="J89" s="114" t="s">
        <v>1053</v>
      </c>
      <c r="K89" s="116">
        <v>1056157800</v>
      </c>
      <c r="L89" s="117" t="s">
        <v>1148</v>
      </c>
      <c r="M89" s="111">
        <v>1</v>
      </c>
      <c r="N89" s="117" t="s">
        <v>27</v>
      </c>
      <c r="O89" s="117" t="s">
        <v>1148</v>
      </c>
      <c r="P89" s="81"/>
    </row>
    <row r="90" spans="1:16" s="7" customFormat="1" ht="24.75" customHeight="1" outlineLevel="1" x14ac:dyDescent="0.25">
      <c r="A90" s="134">
        <v>43</v>
      </c>
      <c r="B90" s="115" t="s">
        <v>2725</v>
      </c>
      <c r="C90" s="117" t="s">
        <v>32</v>
      </c>
      <c r="D90" s="114" t="s">
        <v>2757</v>
      </c>
      <c r="E90" s="136">
        <v>40422</v>
      </c>
      <c r="F90" s="136">
        <v>40724</v>
      </c>
      <c r="G90" s="163">
        <f t="shared" si="2"/>
        <v>10.066666666666666</v>
      </c>
      <c r="H90" s="115" t="s">
        <v>2745</v>
      </c>
      <c r="I90" s="114" t="s">
        <v>1155</v>
      </c>
      <c r="J90" s="114" t="s">
        <v>1035</v>
      </c>
      <c r="K90" s="116">
        <v>846167400</v>
      </c>
      <c r="L90" s="117" t="s">
        <v>1148</v>
      </c>
      <c r="M90" s="111">
        <v>1</v>
      </c>
      <c r="N90" s="117" t="s">
        <v>27</v>
      </c>
      <c r="O90" s="117" t="s">
        <v>1148</v>
      </c>
      <c r="P90" s="81"/>
    </row>
    <row r="91" spans="1:16" s="7" customFormat="1" ht="24.75" customHeight="1" outlineLevel="1" x14ac:dyDescent="0.25">
      <c r="A91" s="134">
        <v>44</v>
      </c>
      <c r="B91" s="115" t="s">
        <v>2725</v>
      </c>
      <c r="C91" s="117" t="s">
        <v>32</v>
      </c>
      <c r="D91" s="114" t="s">
        <v>2757</v>
      </c>
      <c r="E91" s="136">
        <v>40422</v>
      </c>
      <c r="F91" s="136">
        <v>40724</v>
      </c>
      <c r="G91" s="163">
        <f t="shared" si="2"/>
        <v>10.066666666666666</v>
      </c>
      <c r="H91" s="115" t="s">
        <v>2745</v>
      </c>
      <c r="I91" s="114" t="s">
        <v>1155</v>
      </c>
      <c r="J91" s="114" t="s">
        <v>1053</v>
      </c>
      <c r="K91" s="116">
        <v>846167400</v>
      </c>
      <c r="L91" s="117" t="s">
        <v>1148</v>
      </c>
      <c r="M91" s="111">
        <v>1</v>
      </c>
      <c r="N91" s="117" t="s">
        <v>27</v>
      </c>
      <c r="O91" s="117" t="s">
        <v>1148</v>
      </c>
      <c r="P91" s="81"/>
    </row>
    <row r="92" spans="1:16" s="7" customFormat="1" ht="24.75" customHeight="1" outlineLevel="1" x14ac:dyDescent="0.25">
      <c r="A92" s="135">
        <v>45</v>
      </c>
      <c r="B92" s="115" t="s">
        <v>2725</v>
      </c>
      <c r="C92" s="117" t="s">
        <v>32</v>
      </c>
      <c r="D92" s="114" t="s">
        <v>2758</v>
      </c>
      <c r="E92" s="136">
        <v>40787</v>
      </c>
      <c r="F92" s="136">
        <v>41090</v>
      </c>
      <c r="G92" s="163">
        <f t="shared" si="2"/>
        <v>10.1</v>
      </c>
      <c r="H92" s="115" t="s">
        <v>2745</v>
      </c>
      <c r="I92" s="114" t="s">
        <v>1155</v>
      </c>
      <c r="J92" s="114" t="s">
        <v>1035</v>
      </c>
      <c r="K92" s="116">
        <v>718197870</v>
      </c>
      <c r="L92" s="117" t="s">
        <v>1148</v>
      </c>
      <c r="M92" s="111">
        <v>1</v>
      </c>
      <c r="N92" s="117" t="s">
        <v>27</v>
      </c>
      <c r="O92" s="117" t="s">
        <v>1148</v>
      </c>
      <c r="P92" s="81"/>
    </row>
    <row r="93" spans="1:16" s="7" customFormat="1" ht="24.75" customHeight="1" outlineLevel="1" x14ac:dyDescent="0.25">
      <c r="A93" s="135">
        <v>46</v>
      </c>
      <c r="B93" s="115" t="s">
        <v>2725</v>
      </c>
      <c r="C93" s="117" t="s">
        <v>32</v>
      </c>
      <c r="D93" s="114" t="s">
        <v>2758</v>
      </c>
      <c r="E93" s="136">
        <v>40787</v>
      </c>
      <c r="F93" s="136">
        <v>41090</v>
      </c>
      <c r="G93" s="163">
        <f t="shared" si="2"/>
        <v>10.1</v>
      </c>
      <c r="H93" s="115" t="s">
        <v>2745</v>
      </c>
      <c r="I93" s="114" t="s">
        <v>1155</v>
      </c>
      <c r="J93" s="114" t="s">
        <v>1053</v>
      </c>
      <c r="K93" s="116">
        <v>718197870</v>
      </c>
      <c r="L93" s="117" t="s">
        <v>1148</v>
      </c>
      <c r="M93" s="111">
        <v>1</v>
      </c>
      <c r="N93" s="117" t="s">
        <v>27</v>
      </c>
      <c r="O93" s="117" t="s">
        <v>1148</v>
      </c>
      <c r="P93" s="81"/>
    </row>
    <row r="94" spans="1:16" s="7" customFormat="1" ht="24.75" customHeight="1" outlineLevel="1" x14ac:dyDescent="0.25">
      <c r="A94" s="135">
        <v>47</v>
      </c>
      <c r="B94" s="115" t="s">
        <v>2725</v>
      </c>
      <c r="C94" s="117" t="s">
        <v>32</v>
      </c>
      <c r="D94" s="114" t="s">
        <v>2759</v>
      </c>
      <c r="E94" s="136">
        <v>41153</v>
      </c>
      <c r="F94" s="136">
        <v>41455</v>
      </c>
      <c r="G94" s="163">
        <f t="shared" si="2"/>
        <v>10.066666666666666</v>
      </c>
      <c r="H94" s="115" t="s">
        <v>2745</v>
      </c>
      <c r="I94" s="114" t="s">
        <v>1155</v>
      </c>
      <c r="J94" s="114" t="s">
        <v>1035</v>
      </c>
      <c r="K94" s="116">
        <v>632171840</v>
      </c>
      <c r="L94" s="117" t="s">
        <v>1148</v>
      </c>
      <c r="M94" s="111">
        <v>1</v>
      </c>
      <c r="N94" s="117" t="s">
        <v>27</v>
      </c>
      <c r="O94" s="117" t="s">
        <v>1148</v>
      </c>
      <c r="P94" s="81"/>
    </row>
    <row r="95" spans="1:16" s="7" customFormat="1" ht="24.75" customHeight="1" outlineLevel="1" x14ac:dyDescent="0.25">
      <c r="A95" s="135">
        <v>48</v>
      </c>
      <c r="B95" s="115" t="s">
        <v>2725</v>
      </c>
      <c r="C95" s="117" t="s">
        <v>32</v>
      </c>
      <c r="D95" s="114" t="s">
        <v>2759</v>
      </c>
      <c r="E95" s="136">
        <v>41153</v>
      </c>
      <c r="F95" s="136">
        <v>41455</v>
      </c>
      <c r="G95" s="163">
        <f t="shared" si="2"/>
        <v>10.066666666666666</v>
      </c>
      <c r="H95" s="115" t="s">
        <v>2745</v>
      </c>
      <c r="I95" s="114" t="s">
        <v>1155</v>
      </c>
      <c r="J95" s="114" t="s">
        <v>1053</v>
      </c>
      <c r="K95" s="116">
        <v>632171840</v>
      </c>
      <c r="L95" s="117" t="s">
        <v>1148</v>
      </c>
      <c r="M95" s="111">
        <v>1</v>
      </c>
      <c r="N95" s="117" t="s">
        <v>27</v>
      </c>
      <c r="O95" s="117" t="s">
        <v>1148</v>
      </c>
      <c r="P95" s="81"/>
    </row>
    <row r="96" spans="1:16" s="7" customFormat="1" ht="24.75" customHeight="1" outlineLevel="1" x14ac:dyDescent="0.25">
      <c r="A96" s="135">
        <v>49</v>
      </c>
      <c r="B96" s="115" t="s">
        <v>2725</v>
      </c>
      <c r="C96" s="117" t="s">
        <v>32</v>
      </c>
      <c r="D96" s="114" t="s">
        <v>2760</v>
      </c>
      <c r="E96" s="136">
        <v>41518</v>
      </c>
      <c r="F96" s="136">
        <v>41820</v>
      </c>
      <c r="G96" s="163">
        <f t="shared" si="2"/>
        <v>10.066666666666666</v>
      </c>
      <c r="H96" s="115" t="s">
        <v>2745</v>
      </c>
      <c r="I96" s="114" t="s">
        <v>1155</v>
      </c>
      <c r="J96" s="114" t="s">
        <v>1035</v>
      </c>
      <c r="K96" s="116">
        <v>700594650</v>
      </c>
      <c r="L96" s="117" t="s">
        <v>1148</v>
      </c>
      <c r="M96" s="111">
        <v>1</v>
      </c>
      <c r="N96" s="117" t="s">
        <v>27</v>
      </c>
      <c r="O96" s="117" t="s">
        <v>1148</v>
      </c>
      <c r="P96" s="81"/>
    </row>
    <row r="97" spans="1:16" s="7" customFormat="1" ht="24.75" customHeight="1" outlineLevel="1" x14ac:dyDescent="0.25">
      <c r="A97" s="135">
        <v>50</v>
      </c>
      <c r="B97" s="115" t="s">
        <v>2725</v>
      </c>
      <c r="C97" s="117" t="s">
        <v>32</v>
      </c>
      <c r="D97" s="114" t="s">
        <v>2760</v>
      </c>
      <c r="E97" s="136">
        <v>41518</v>
      </c>
      <c r="F97" s="136">
        <v>41820</v>
      </c>
      <c r="G97" s="163">
        <f t="shared" si="2"/>
        <v>10.066666666666666</v>
      </c>
      <c r="H97" s="115" t="s">
        <v>2745</v>
      </c>
      <c r="I97" s="114" t="s">
        <v>1155</v>
      </c>
      <c r="J97" s="114" t="s">
        <v>1053</v>
      </c>
      <c r="K97" s="116">
        <v>700594650</v>
      </c>
      <c r="L97" s="117" t="s">
        <v>1148</v>
      </c>
      <c r="M97" s="111">
        <v>1</v>
      </c>
      <c r="N97" s="117" t="s">
        <v>27</v>
      </c>
      <c r="O97" s="117" t="s">
        <v>1148</v>
      </c>
      <c r="P97" s="81"/>
    </row>
    <row r="98" spans="1:16" s="7" customFormat="1" ht="24.75" customHeight="1" outlineLevel="1" x14ac:dyDescent="0.25">
      <c r="A98" s="135">
        <v>51</v>
      </c>
      <c r="B98" s="64"/>
      <c r="C98" s="65"/>
      <c r="D98" s="63"/>
      <c r="E98" s="136"/>
      <c r="F98" s="136"/>
      <c r="G98" s="163" t="str">
        <f t="shared" si="2"/>
        <v/>
      </c>
      <c r="H98" s="64"/>
      <c r="I98" s="63"/>
      <c r="J98" s="63"/>
      <c r="K98" s="66"/>
      <c r="L98" s="65"/>
      <c r="M98" s="67"/>
      <c r="N98" s="65"/>
      <c r="O98" s="65"/>
      <c r="P98" s="81"/>
    </row>
    <row r="99" spans="1:16" s="7" customFormat="1" ht="24.75" customHeight="1" outlineLevel="1" x14ac:dyDescent="0.25">
      <c r="A99" s="135">
        <v>52</v>
      </c>
      <c r="B99" s="64"/>
      <c r="C99" s="65"/>
      <c r="D99" s="63"/>
      <c r="E99" s="136"/>
      <c r="F99" s="136"/>
      <c r="G99" s="163" t="str">
        <f t="shared" si="2"/>
        <v/>
      </c>
      <c r="H99" s="64"/>
      <c r="I99" s="63"/>
      <c r="J99" s="63"/>
      <c r="K99" s="66"/>
      <c r="L99" s="65"/>
      <c r="M99" s="67"/>
      <c r="N99" s="65"/>
      <c r="O99" s="65"/>
      <c r="P99" s="81"/>
    </row>
    <row r="100" spans="1:16" s="7" customFormat="1" ht="24.75" customHeight="1" outlineLevel="1" x14ac:dyDescent="0.25">
      <c r="A100" s="135">
        <v>53</v>
      </c>
      <c r="B100" s="64"/>
      <c r="C100" s="65"/>
      <c r="D100" s="63"/>
      <c r="E100" s="136"/>
      <c r="F100" s="136"/>
      <c r="G100" s="163" t="str">
        <f t="shared" si="2"/>
        <v/>
      </c>
      <c r="H100" s="64"/>
      <c r="I100" s="63"/>
      <c r="J100" s="63"/>
      <c r="K100" s="66"/>
      <c r="L100" s="65"/>
      <c r="M100" s="67"/>
      <c r="N100" s="65"/>
      <c r="O100" s="65"/>
      <c r="P100" s="81"/>
    </row>
    <row r="101" spans="1:16" s="7" customFormat="1" ht="24.75" customHeight="1" outlineLevel="1" x14ac:dyDescent="0.25">
      <c r="A101" s="135">
        <v>54</v>
      </c>
      <c r="B101" s="64"/>
      <c r="C101" s="65"/>
      <c r="D101" s="63"/>
      <c r="E101" s="136"/>
      <c r="F101" s="136"/>
      <c r="G101" s="163" t="str">
        <f t="shared" si="2"/>
        <v/>
      </c>
      <c r="H101" s="64"/>
      <c r="I101" s="63"/>
      <c r="J101" s="63"/>
      <c r="K101" s="66"/>
      <c r="L101" s="65"/>
      <c r="M101" s="67"/>
      <c r="N101" s="65"/>
      <c r="O101" s="65"/>
      <c r="P101" s="81"/>
    </row>
    <row r="102" spans="1:16" s="7" customFormat="1" ht="24.75" customHeight="1" outlineLevel="1" x14ac:dyDescent="0.25">
      <c r="A102" s="135">
        <v>55</v>
      </c>
      <c r="B102" s="64"/>
      <c r="C102" s="65"/>
      <c r="D102" s="63"/>
      <c r="E102" s="136"/>
      <c r="F102" s="136"/>
      <c r="G102" s="163" t="str">
        <f t="shared" si="2"/>
        <v/>
      </c>
      <c r="H102" s="64"/>
      <c r="I102" s="63"/>
      <c r="J102" s="63"/>
      <c r="K102" s="66"/>
      <c r="L102" s="65"/>
      <c r="M102" s="67"/>
      <c r="N102" s="65"/>
      <c r="O102" s="65"/>
      <c r="P102" s="81"/>
    </row>
    <row r="103" spans="1:16" s="7" customFormat="1" ht="24.75" customHeight="1" outlineLevel="1" x14ac:dyDescent="0.25">
      <c r="A103" s="135">
        <v>56</v>
      </c>
      <c r="B103" s="64"/>
      <c r="C103" s="65"/>
      <c r="D103" s="63"/>
      <c r="E103" s="136"/>
      <c r="F103" s="136"/>
      <c r="G103" s="163" t="str">
        <f t="shared" si="2"/>
        <v/>
      </c>
      <c r="H103" s="64"/>
      <c r="I103" s="63"/>
      <c r="J103" s="63"/>
      <c r="K103" s="66"/>
      <c r="L103" s="65"/>
      <c r="M103" s="67"/>
      <c r="N103" s="65"/>
      <c r="O103" s="65"/>
      <c r="P103" s="81"/>
    </row>
    <row r="104" spans="1:16" s="7" customFormat="1" ht="24.75" customHeight="1" outlineLevel="1" x14ac:dyDescent="0.25">
      <c r="A104" s="135">
        <v>57</v>
      </c>
      <c r="B104" s="64"/>
      <c r="C104" s="65"/>
      <c r="D104" s="63"/>
      <c r="E104" s="136"/>
      <c r="F104" s="136"/>
      <c r="G104" s="163" t="str">
        <f t="shared" si="2"/>
        <v/>
      </c>
      <c r="H104" s="64"/>
      <c r="I104" s="63"/>
      <c r="J104" s="63"/>
      <c r="K104" s="66"/>
      <c r="L104" s="65"/>
      <c r="M104" s="67"/>
      <c r="N104" s="65"/>
      <c r="O104" s="65"/>
      <c r="P104" s="81"/>
    </row>
    <row r="105" spans="1:16" s="7" customFormat="1" ht="24.75" customHeight="1" outlineLevel="1" x14ac:dyDescent="0.25">
      <c r="A105" s="135">
        <v>58</v>
      </c>
      <c r="B105" s="64"/>
      <c r="C105" s="65"/>
      <c r="D105" s="63"/>
      <c r="E105" s="136"/>
      <c r="F105" s="136"/>
      <c r="G105" s="163" t="str">
        <f t="shared" si="2"/>
        <v/>
      </c>
      <c r="H105" s="64"/>
      <c r="I105" s="63"/>
      <c r="J105" s="63"/>
      <c r="K105" s="66"/>
      <c r="L105" s="65"/>
      <c r="M105" s="67"/>
      <c r="N105" s="65"/>
      <c r="O105" s="65"/>
      <c r="P105" s="81"/>
    </row>
    <row r="106" spans="1:16" s="7" customFormat="1" ht="24.75" customHeight="1" outlineLevel="1" x14ac:dyDescent="0.25">
      <c r="A106" s="135">
        <v>59</v>
      </c>
      <c r="B106" s="64"/>
      <c r="C106" s="65"/>
      <c r="D106" s="63"/>
      <c r="E106" s="136"/>
      <c r="F106" s="136"/>
      <c r="G106" s="163" t="str">
        <f t="shared" si="2"/>
        <v/>
      </c>
      <c r="H106" s="64"/>
      <c r="I106" s="63"/>
      <c r="J106" s="63"/>
      <c r="K106" s="66"/>
      <c r="L106" s="65"/>
      <c r="M106" s="67"/>
      <c r="N106" s="65"/>
      <c r="O106" s="65"/>
      <c r="P106" s="81"/>
    </row>
    <row r="107" spans="1:16" s="7" customFormat="1" ht="24.75" customHeight="1" outlineLevel="1" thickBot="1" x14ac:dyDescent="0.3">
      <c r="A107" s="135">
        <v>60</v>
      </c>
      <c r="B107" s="64"/>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2738</v>
      </c>
      <c r="E114" s="187">
        <v>43887</v>
      </c>
      <c r="F114" s="187">
        <v>44196</v>
      </c>
      <c r="G114" s="163">
        <f>IF(AND(E114&lt;&gt;"",F114&lt;&gt;""),((F114-E114)/30),"")</f>
        <v>10.3</v>
      </c>
      <c r="H114" s="115" t="s">
        <v>2722</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2738</v>
      </c>
      <c r="E115" s="187">
        <v>43887</v>
      </c>
      <c r="F115" s="187">
        <v>44196</v>
      </c>
      <c r="G115" s="163">
        <f t="shared" ref="G115:G116" si="3">IF(AND(E115&lt;&gt;"",F115&lt;&gt;""),((F115-E115)/30),"")</f>
        <v>10.3</v>
      </c>
      <c r="H115" s="115" t="s">
        <v>2722</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2738</v>
      </c>
      <c r="E116" s="187">
        <v>43887</v>
      </c>
      <c r="F116" s="187">
        <v>44196</v>
      </c>
      <c r="G116" s="163">
        <f t="shared" si="3"/>
        <v>10.3</v>
      </c>
      <c r="H116" s="115" t="s">
        <v>2722</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2739</v>
      </c>
      <c r="E117" s="187">
        <v>43887</v>
      </c>
      <c r="F117" s="187">
        <v>44196</v>
      </c>
      <c r="G117" s="163">
        <f t="shared" ref="G117:G159" si="4">IF(AND(E117&lt;&gt;"",F117&lt;&gt;""),((F117-E117)/30),"")</f>
        <v>10.3</v>
      </c>
      <c r="H117" s="115" t="s">
        <v>2722</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2739</v>
      </c>
      <c r="E118" s="187">
        <v>43887</v>
      </c>
      <c r="F118" s="187">
        <v>44196</v>
      </c>
      <c r="G118" s="163">
        <f t="shared" si="4"/>
        <v>10.3</v>
      </c>
      <c r="H118" s="115" t="s">
        <v>2722</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2739</v>
      </c>
      <c r="E119" s="187">
        <v>43887</v>
      </c>
      <c r="F119" s="187">
        <v>44196</v>
      </c>
      <c r="G119" s="163">
        <f t="shared" si="4"/>
        <v>10.3</v>
      </c>
      <c r="H119" s="115" t="s">
        <v>2722</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2740</v>
      </c>
      <c r="E120" s="187">
        <v>43887</v>
      </c>
      <c r="F120" s="187">
        <v>44196</v>
      </c>
      <c r="G120" s="163">
        <f t="shared" si="4"/>
        <v>10.3</v>
      </c>
      <c r="H120" s="115" t="s">
        <v>2722</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2740</v>
      </c>
      <c r="E121" s="187">
        <v>43887</v>
      </c>
      <c r="F121" s="187">
        <v>44196</v>
      </c>
      <c r="G121" s="163">
        <f t="shared" si="4"/>
        <v>10.3</v>
      </c>
      <c r="H121" s="115" t="s">
        <v>2722</v>
      </c>
      <c r="I121" s="114" t="s">
        <v>862</v>
      </c>
      <c r="J121" s="114" t="s">
        <v>2744</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2740</v>
      </c>
      <c r="E122" s="187">
        <v>43887</v>
      </c>
      <c r="F122" s="187">
        <v>44196</v>
      </c>
      <c r="G122" s="163">
        <f t="shared" si="4"/>
        <v>10.3</v>
      </c>
      <c r="H122" s="115" t="s">
        <v>2722</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2741</v>
      </c>
      <c r="E123" s="187">
        <v>43887</v>
      </c>
      <c r="F123" s="187">
        <v>44196</v>
      </c>
      <c r="G123" s="163">
        <f t="shared" si="4"/>
        <v>10.3</v>
      </c>
      <c r="H123" s="115" t="s">
        <v>2722</v>
      </c>
      <c r="I123" s="114" t="s">
        <v>1155</v>
      </c>
      <c r="J123" s="114" t="s">
        <v>1035</v>
      </c>
      <c r="K123" s="68">
        <v>1184831515</v>
      </c>
      <c r="L123" s="102">
        <f>+IF(AND(K123&gt;0,O123="Ejecución"),(K123/877802)*Tabla28[[#This Row],[% participación]],IF(AND(K123&gt;0,O123&lt;&gt;"Ejecución"),"-",""))</f>
        <v>1349.7708082232668</v>
      </c>
      <c r="M123" s="117" t="s">
        <v>1148</v>
      </c>
      <c r="N123" s="172">
        <f t="shared" ref="N123" si="5">+IF(M123="No",1,IF(M123="Si","Ingrese %",""))</f>
        <v>1</v>
      </c>
      <c r="O123" s="168" t="s">
        <v>1150</v>
      </c>
      <c r="P123" s="81"/>
    </row>
    <row r="124" spans="1:16" s="7" customFormat="1" ht="24.75" customHeight="1" outlineLevel="1" x14ac:dyDescent="0.25">
      <c r="A124" s="135">
        <v>11</v>
      </c>
      <c r="B124" s="166" t="s">
        <v>2672</v>
      </c>
      <c r="C124" s="167" t="s">
        <v>31</v>
      </c>
      <c r="D124" s="114" t="s">
        <v>2735</v>
      </c>
      <c r="E124" s="187">
        <v>43881</v>
      </c>
      <c r="F124" s="187">
        <v>44196</v>
      </c>
      <c r="G124" s="163">
        <f t="shared" si="4"/>
        <v>10.5</v>
      </c>
      <c r="H124" s="115" t="s">
        <v>2722</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2723</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2722</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2722</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2722</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2742</v>
      </c>
      <c r="E129" s="136">
        <v>44166</v>
      </c>
      <c r="F129" s="136">
        <v>44773</v>
      </c>
      <c r="G129" s="163">
        <f t="shared" si="4"/>
        <v>20.233333333333334</v>
      </c>
      <c r="H129" s="115" t="s">
        <v>2737</v>
      </c>
      <c r="I129" s="114" t="s">
        <v>1155</v>
      </c>
      <c r="J129" s="114" t="s">
        <v>1035</v>
      </c>
      <c r="K129" s="68">
        <v>7909530626</v>
      </c>
      <c r="L129" s="102">
        <f>+IF(AND(K129&gt;0,O129="Ejecución"),(K129/877802)*Tabla28[[#This Row],[% participación]],IF(AND(K129&gt;0,O129&lt;&gt;"Ejecución"),"-",""))</f>
        <v>1802.1218056008074</v>
      </c>
      <c r="M129" s="117" t="s">
        <v>2724</v>
      </c>
      <c r="N129" s="172">
        <v>0.2</v>
      </c>
      <c r="O129" s="168" t="s">
        <v>1150</v>
      </c>
      <c r="P129" s="81"/>
    </row>
    <row r="130" spans="1:16" s="7" customFormat="1" ht="24.75" customHeight="1" outlineLevel="1" x14ac:dyDescent="0.25">
      <c r="A130" s="135">
        <v>17</v>
      </c>
      <c r="B130" s="166" t="s">
        <v>2672</v>
      </c>
      <c r="C130" s="167" t="s">
        <v>31</v>
      </c>
      <c r="D130" s="114" t="s">
        <v>2743</v>
      </c>
      <c r="E130" s="136">
        <v>44166</v>
      </c>
      <c r="F130" s="136">
        <v>44773</v>
      </c>
      <c r="G130" s="163">
        <f t="shared" si="4"/>
        <v>20.233333333333334</v>
      </c>
      <c r="H130" s="115" t="s">
        <v>2737</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2743</v>
      </c>
      <c r="E131" s="136">
        <v>44166</v>
      </c>
      <c r="F131" s="136">
        <v>44773</v>
      </c>
      <c r="G131" s="163">
        <f t="shared" si="4"/>
        <v>20.233333333333334</v>
      </c>
      <c r="H131" s="115" t="s">
        <v>2737</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2743</v>
      </c>
      <c r="E132" s="136">
        <v>44166</v>
      </c>
      <c r="F132" s="136">
        <v>44773</v>
      </c>
      <c r="G132" s="163">
        <f t="shared" si="4"/>
        <v>20.233333333333334</v>
      </c>
      <c r="H132" s="115" t="s">
        <v>2737</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2743</v>
      </c>
      <c r="E133" s="136">
        <v>44166</v>
      </c>
      <c r="F133" s="136">
        <v>44773</v>
      </c>
      <c r="G133" s="163">
        <f t="shared" si="4"/>
        <v>20.233333333333334</v>
      </c>
      <c r="H133" s="115" t="s">
        <v>2737</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2743</v>
      </c>
      <c r="E134" s="136">
        <v>44166</v>
      </c>
      <c r="F134" s="136">
        <v>44773</v>
      </c>
      <c r="G134" s="163">
        <f t="shared" si="4"/>
        <v>20.233333333333334</v>
      </c>
      <c r="H134" s="115" t="s">
        <v>2737</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2743</v>
      </c>
      <c r="E135" s="136">
        <v>44166</v>
      </c>
      <c r="F135" s="136">
        <v>44773</v>
      </c>
      <c r="G135" s="163">
        <f t="shared" si="4"/>
        <v>20.233333333333334</v>
      </c>
      <c r="H135" s="115" t="s">
        <v>2737</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2736</v>
      </c>
      <c r="E136" s="136">
        <v>44166</v>
      </c>
      <c r="F136" s="136">
        <v>44773</v>
      </c>
      <c r="G136" s="163">
        <f t="shared" si="4"/>
        <v>20.233333333333334</v>
      </c>
      <c r="H136" s="115" t="s">
        <v>2737</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6">+IF(M137="No",1,IF(M137="Si","Ingrese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6"/>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6"/>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6"/>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6"/>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6"/>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6"/>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6"/>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6"/>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6"/>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6"/>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6"/>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6"/>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6"/>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6"/>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6"/>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6"/>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6"/>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6"/>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6"/>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6"/>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6"/>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6"/>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7">IF(AND(E160&lt;&gt;"",F160&lt;&gt;""),((F160-E160)/30),"")</f>
        <v/>
      </c>
      <c r="H160" s="64"/>
      <c r="I160" s="63"/>
      <c r="J160" s="63"/>
      <c r="K160" s="68"/>
      <c r="L160" s="102" t="str">
        <f>+IF(AND(K160&gt;0,O160="Ejecución"),(K160/877802)*Tabla28[[#This Row],[% participación]],IF(AND(K160&gt;0,O160&lt;&gt;"Ejecución"),"-",""))</f>
        <v/>
      </c>
      <c r="M160" s="65"/>
      <c r="N160" s="172" t="str">
        <f t="shared" si="6"/>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0.02</v>
      </c>
      <c r="G179" s="170">
        <f>IF(F179&gt;0,SUM(E179+F179),"")</f>
        <v>0.04</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0.04</v>
      </c>
      <c r="D185" s="93" t="s">
        <v>2633</v>
      </c>
      <c r="E185" s="96">
        <f>+(C185*SUM(K20:K35))</f>
        <v>52206125.200000003</v>
      </c>
      <c r="F185" s="94"/>
      <c r="G185" s="95"/>
      <c r="H185" s="90"/>
      <c r="I185" s="92" t="s">
        <v>2632</v>
      </c>
      <c r="J185" s="175">
        <f>M179</f>
        <v>0.04</v>
      </c>
      <c r="K185" s="223" t="s">
        <v>2633</v>
      </c>
      <c r="L185" s="223"/>
      <c r="M185" s="96">
        <f>+J185*K20</f>
        <v>52206125.200000003</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2692</v>
      </c>
      <c r="F193" s="5"/>
      <c r="G193" s="5"/>
      <c r="H193" s="138" t="s">
        <v>2685</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2682</v>
      </c>
      <c r="J211" s="27" t="s">
        <v>2627</v>
      </c>
      <c r="K211" s="139" t="s">
        <v>2684</v>
      </c>
      <c r="L211" s="21"/>
      <c r="M211" s="21"/>
      <c r="N211" s="21"/>
      <c r="O211" s="8"/>
    </row>
    <row r="212" spans="1:15" x14ac:dyDescent="0.25">
      <c r="A212" s="9"/>
      <c r="B212" s="27" t="s">
        <v>2624</v>
      </c>
      <c r="C212" s="138" t="s">
        <v>2685</v>
      </c>
      <c r="D212" s="21"/>
      <c r="G212" s="27" t="s">
        <v>2626</v>
      </c>
      <c r="H212" s="139" t="s">
        <v>2683</v>
      </c>
      <c r="J212" s="27" t="s">
        <v>2628</v>
      </c>
      <c r="K212" s="138"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37:D160 G48 G115 G116 G117 M137:M160 G118 G119 G120 G121 G122 L98: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173" zoomScale="85" zoomScaleNormal="85" zoomScaleSheetLayoutView="40" zoomScalePageLayoutView="40" workbookViewId="0">
      <selection activeCell="P199" sqref="P19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44193.702598958334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2694</v>
      </c>
      <c r="D15" s="35"/>
      <c r="E15" s="35"/>
      <c r="F15" s="5"/>
      <c r="G15" s="32" t="s">
        <v>1168</v>
      </c>
      <c r="H15" s="104" t="s">
        <v>1033</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901364271</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900077807</v>
      </c>
      <c r="C20" s="5"/>
      <c r="D20" s="159"/>
      <c r="E20" s="151" t="s">
        <v>2670</v>
      </c>
      <c r="F20" s="153" t="s">
        <v>2681</v>
      </c>
      <c r="G20" s="5"/>
      <c r="H20" s="204"/>
      <c r="I20" s="140" t="s">
        <v>1155</v>
      </c>
      <c r="J20" s="141" t="s">
        <v>1035</v>
      </c>
      <c r="K20" s="142">
        <v>1305153130</v>
      </c>
      <c r="L20" s="143">
        <v>44193</v>
      </c>
      <c r="M20" s="143">
        <v>44561</v>
      </c>
      <c r="N20" s="126">
        <f>+(M20-L20)/30</f>
        <v>12.266666666666667</v>
      </c>
      <c r="O20" s="129"/>
      <c r="U20" s="125"/>
      <c r="V20" s="106">
        <f ca="1">NOW()</f>
        <v>44193.702598958334</v>
      </c>
      <c r="W20" s="106">
        <f ca="1">NOW()</f>
        <v>44193.702598958334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CORPORACIÓN FORJADORES DE AMOR</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2695</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2729</v>
      </c>
      <c r="C48" s="117" t="s">
        <v>32</v>
      </c>
      <c r="D48" s="114" t="s">
        <v>2726</v>
      </c>
      <c r="E48" s="136">
        <v>40193</v>
      </c>
      <c r="F48" s="136">
        <v>40527</v>
      </c>
      <c r="G48" s="163">
        <f>IF(AND(E48&lt;&gt;"",F48&lt;&gt;""),((F48-E48)/30),"")</f>
        <v>11.133333333333333</v>
      </c>
      <c r="H48" s="115" t="s">
        <v>2731</v>
      </c>
      <c r="I48" s="114" t="s">
        <v>1155</v>
      </c>
      <c r="J48" s="114" t="s">
        <v>1035</v>
      </c>
      <c r="K48" s="116">
        <v>16200000</v>
      </c>
      <c r="L48" s="117" t="s">
        <v>1148</v>
      </c>
      <c r="M48" s="172">
        <v>1</v>
      </c>
      <c r="N48" s="117" t="s">
        <v>27</v>
      </c>
      <c r="O48" s="117" t="s">
        <v>1148</v>
      </c>
      <c r="P48" s="80"/>
    </row>
    <row r="49" spans="1:16" s="6" customFormat="1" ht="24.75" customHeight="1" x14ac:dyDescent="0.25">
      <c r="A49" s="134">
        <v>2</v>
      </c>
      <c r="B49" s="115" t="s">
        <v>2729</v>
      </c>
      <c r="C49" s="117" t="s">
        <v>32</v>
      </c>
      <c r="D49" s="114" t="s">
        <v>2726</v>
      </c>
      <c r="E49" s="136">
        <v>40193</v>
      </c>
      <c r="F49" s="136">
        <v>40527</v>
      </c>
      <c r="G49" s="163">
        <f t="shared" ref="G49:G107" si="1">IF(AND(E49&lt;&gt;"",F49&lt;&gt;""),((F49-E49)/30),"")</f>
        <v>11.133333333333333</v>
      </c>
      <c r="H49" s="115" t="s">
        <v>2731</v>
      </c>
      <c r="I49" s="114" t="s">
        <v>1155</v>
      </c>
      <c r="J49" s="114" t="s">
        <v>1053</v>
      </c>
      <c r="K49" s="116">
        <v>16200000</v>
      </c>
      <c r="L49" s="117" t="s">
        <v>1148</v>
      </c>
      <c r="M49" s="172">
        <v>1</v>
      </c>
      <c r="N49" s="117" t="s">
        <v>27</v>
      </c>
      <c r="O49" s="117" t="s">
        <v>1148</v>
      </c>
      <c r="P49" s="80"/>
    </row>
    <row r="50" spans="1:16" s="6" customFormat="1" ht="24.75" customHeight="1" x14ac:dyDescent="0.25">
      <c r="A50" s="134">
        <v>3</v>
      </c>
      <c r="B50" s="115" t="s">
        <v>2729</v>
      </c>
      <c r="C50" s="117" t="s">
        <v>32</v>
      </c>
      <c r="D50" s="114" t="s">
        <v>2727</v>
      </c>
      <c r="E50" s="136">
        <v>40558</v>
      </c>
      <c r="F50" s="136">
        <v>40897</v>
      </c>
      <c r="G50" s="163">
        <f t="shared" si="1"/>
        <v>11.3</v>
      </c>
      <c r="H50" s="115" t="s">
        <v>2732</v>
      </c>
      <c r="I50" s="114" t="s">
        <v>1155</v>
      </c>
      <c r="J50" s="114" t="s">
        <v>1035</v>
      </c>
      <c r="K50" s="116">
        <v>18800000</v>
      </c>
      <c r="L50" s="117" t="s">
        <v>1148</v>
      </c>
      <c r="M50" s="172">
        <v>1</v>
      </c>
      <c r="N50" s="117" t="s">
        <v>27</v>
      </c>
      <c r="O50" s="117" t="s">
        <v>1148</v>
      </c>
      <c r="P50" s="80"/>
    </row>
    <row r="51" spans="1:16" s="6" customFormat="1" ht="24.75" customHeight="1" outlineLevel="1" x14ac:dyDescent="0.25">
      <c r="A51" s="134">
        <v>4</v>
      </c>
      <c r="B51" s="115" t="s">
        <v>2729</v>
      </c>
      <c r="C51" s="117" t="s">
        <v>32</v>
      </c>
      <c r="D51" s="114" t="s">
        <v>2727</v>
      </c>
      <c r="E51" s="136">
        <v>40558</v>
      </c>
      <c r="F51" s="136">
        <v>40897</v>
      </c>
      <c r="G51" s="163">
        <f t="shared" si="1"/>
        <v>11.3</v>
      </c>
      <c r="H51" s="115" t="s">
        <v>2732</v>
      </c>
      <c r="I51" s="114" t="s">
        <v>1155</v>
      </c>
      <c r="J51" s="114" t="s">
        <v>1053</v>
      </c>
      <c r="K51" s="116">
        <v>18800000</v>
      </c>
      <c r="L51" s="117" t="s">
        <v>1148</v>
      </c>
      <c r="M51" s="172">
        <v>1</v>
      </c>
      <c r="N51" s="117" t="s">
        <v>27</v>
      </c>
      <c r="O51" s="117" t="s">
        <v>1148</v>
      </c>
      <c r="P51" s="80"/>
    </row>
    <row r="52" spans="1:16" s="7" customFormat="1" ht="24.75" customHeight="1" outlineLevel="1" x14ac:dyDescent="0.25">
      <c r="A52" s="135">
        <v>5</v>
      </c>
      <c r="B52" s="115" t="s">
        <v>2729</v>
      </c>
      <c r="C52" s="117" t="s">
        <v>32</v>
      </c>
      <c r="D52" s="114" t="s">
        <v>2730</v>
      </c>
      <c r="E52" s="136">
        <v>40923</v>
      </c>
      <c r="F52" s="136">
        <v>41263</v>
      </c>
      <c r="G52" s="163">
        <f t="shared" si="1"/>
        <v>11.333333333333334</v>
      </c>
      <c r="H52" s="115" t="s">
        <v>2733</v>
      </c>
      <c r="I52" s="114" t="s">
        <v>1155</v>
      </c>
      <c r="J52" s="114" t="s">
        <v>1035</v>
      </c>
      <c r="K52" s="116">
        <v>19400000</v>
      </c>
      <c r="L52" s="117" t="s">
        <v>1148</v>
      </c>
      <c r="M52" s="172">
        <v>1</v>
      </c>
      <c r="N52" s="117" t="s">
        <v>27</v>
      </c>
      <c r="O52" s="117" t="s">
        <v>1148</v>
      </c>
      <c r="P52" s="81"/>
    </row>
    <row r="53" spans="1:16" s="7" customFormat="1" ht="24.75" customHeight="1" outlineLevel="1" x14ac:dyDescent="0.25">
      <c r="A53" s="135">
        <v>6</v>
      </c>
      <c r="B53" s="115" t="s">
        <v>2729</v>
      </c>
      <c r="C53" s="117" t="s">
        <v>32</v>
      </c>
      <c r="D53" s="114" t="s">
        <v>2730</v>
      </c>
      <c r="E53" s="136">
        <v>40923</v>
      </c>
      <c r="F53" s="136">
        <v>41263</v>
      </c>
      <c r="G53" s="163">
        <f t="shared" si="1"/>
        <v>11.333333333333334</v>
      </c>
      <c r="H53" s="115" t="s">
        <v>2733</v>
      </c>
      <c r="I53" s="114" t="s">
        <v>1155</v>
      </c>
      <c r="J53" s="114" t="s">
        <v>1053</v>
      </c>
      <c r="K53" s="116">
        <v>19400000</v>
      </c>
      <c r="L53" s="117" t="s">
        <v>1148</v>
      </c>
      <c r="M53" s="172">
        <v>1</v>
      </c>
      <c r="N53" s="117" t="s">
        <v>27</v>
      </c>
      <c r="O53" s="117" t="s">
        <v>1148</v>
      </c>
      <c r="P53" s="81"/>
    </row>
    <row r="54" spans="1:16" s="7" customFormat="1" ht="24.75" customHeight="1" outlineLevel="1" x14ac:dyDescent="0.25">
      <c r="A54" s="135">
        <v>7</v>
      </c>
      <c r="B54" s="115" t="s">
        <v>2729</v>
      </c>
      <c r="C54" s="117" t="s">
        <v>32</v>
      </c>
      <c r="D54" s="114" t="s">
        <v>2728</v>
      </c>
      <c r="E54" s="136">
        <v>41289</v>
      </c>
      <c r="F54" s="136">
        <v>41623</v>
      </c>
      <c r="G54" s="163">
        <f t="shared" si="1"/>
        <v>11.133333333333333</v>
      </c>
      <c r="H54" s="115" t="s">
        <v>2734</v>
      </c>
      <c r="I54" s="114" t="s">
        <v>1155</v>
      </c>
      <c r="J54" s="114" t="s">
        <v>1035</v>
      </c>
      <c r="K54" s="112">
        <v>22500000</v>
      </c>
      <c r="L54" s="117" t="s">
        <v>1148</v>
      </c>
      <c r="M54" s="172">
        <v>1</v>
      </c>
      <c r="N54" s="117" t="s">
        <v>27</v>
      </c>
      <c r="O54" s="117" t="s">
        <v>1148</v>
      </c>
      <c r="P54" s="81"/>
    </row>
    <row r="55" spans="1:16" s="7" customFormat="1" ht="24.75" customHeight="1" outlineLevel="1" x14ac:dyDescent="0.25">
      <c r="A55" s="135">
        <v>8</v>
      </c>
      <c r="B55" s="115" t="s">
        <v>2729</v>
      </c>
      <c r="C55" s="117" t="s">
        <v>32</v>
      </c>
      <c r="D55" s="114" t="s">
        <v>2728</v>
      </c>
      <c r="E55" s="136">
        <v>41289</v>
      </c>
      <c r="F55" s="136">
        <v>41623</v>
      </c>
      <c r="G55" s="163">
        <f t="shared" si="1"/>
        <v>11.133333333333333</v>
      </c>
      <c r="H55" s="115" t="s">
        <v>2734</v>
      </c>
      <c r="I55" s="114" t="s">
        <v>1155</v>
      </c>
      <c r="J55" s="114" t="s">
        <v>1053</v>
      </c>
      <c r="K55" s="112">
        <v>22500000</v>
      </c>
      <c r="L55" s="117" t="s">
        <v>1148</v>
      </c>
      <c r="M55" s="172">
        <v>1</v>
      </c>
      <c r="N55" s="117" t="s">
        <v>27</v>
      </c>
      <c r="O55" s="117" t="s">
        <v>1148</v>
      </c>
      <c r="P55" s="81"/>
    </row>
    <row r="56" spans="1:16" s="7" customFormat="1" ht="24.75" customHeight="1" outlineLevel="1" x14ac:dyDescent="0.25">
      <c r="A56" s="135">
        <v>9</v>
      </c>
      <c r="B56" s="115" t="s">
        <v>2746</v>
      </c>
      <c r="C56" s="117" t="s">
        <v>32</v>
      </c>
      <c r="D56" s="114" t="s">
        <v>2747</v>
      </c>
      <c r="E56" s="136">
        <v>43480</v>
      </c>
      <c r="F56" s="136">
        <v>43784</v>
      </c>
      <c r="G56" s="163">
        <f t="shared" si="1"/>
        <v>10.133333333333333</v>
      </c>
      <c r="H56" s="115" t="s">
        <v>2749</v>
      </c>
      <c r="I56" s="114" t="s">
        <v>1155</v>
      </c>
      <c r="J56" s="114" t="s">
        <v>1035</v>
      </c>
      <c r="K56" s="112">
        <v>8694000</v>
      </c>
      <c r="L56" s="117" t="s">
        <v>1148</v>
      </c>
      <c r="M56" s="172">
        <v>1</v>
      </c>
      <c r="N56" s="117" t="s">
        <v>27</v>
      </c>
      <c r="O56" s="117" t="s">
        <v>1148</v>
      </c>
      <c r="P56" s="81"/>
    </row>
    <row r="57" spans="1:16" s="7" customFormat="1" ht="24.75" customHeight="1" outlineLevel="1" x14ac:dyDescent="0.25">
      <c r="A57" s="135">
        <v>10</v>
      </c>
      <c r="B57" s="115" t="s">
        <v>1658</v>
      </c>
      <c r="C57" s="117" t="s">
        <v>32</v>
      </c>
      <c r="D57" s="114" t="s">
        <v>2748</v>
      </c>
      <c r="E57" s="136">
        <v>42767</v>
      </c>
      <c r="F57" s="136">
        <v>43084</v>
      </c>
      <c r="G57" s="163">
        <f t="shared" si="1"/>
        <v>10.566666666666666</v>
      </c>
      <c r="H57" s="115" t="s">
        <v>2750</v>
      </c>
      <c r="I57" s="114" t="s">
        <v>1155</v>
      </c>
      <c r="J57" s="114" t="s">
        <v>1035</v>
      </c>
      <c r="K57" s="116">
        <v>11458000</v>
      </c>
      <c r="L57" s="117" t="s">
        <v>1148</v>
      </c>
      <c r="M57" s="172">
        <v>1</v>
      </c>
      <c r="N57" s="117" t="s">
        <v>27</v>
      </c>
      <c r="O57" s="117" t="s">
        <v>1148</v>
      </c>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2"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6"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2735</v>
      </c>
      <c r="E114" s="187">
        <v>43881</v>
      </c>
      <c r="F114" s="187">
        <v>44196</v>
      </c>
      <c r="G114" s="163">
        <f>IF(AND(E114&lt;&gt;"",F114&lt;&gt;""),((F114-E114)/30),"")</f>
        <v>10.5</v>
      </c>
      <c r="H114" s="115" t="s">
        <v>2722</v>
      </c>
      <c r="I114" s="114" t="s">
        <v>1155</v>
      </c>
      <c r="J114" s="114" t="s">
        <v>1053</v>
      </c>
      <c r="K114" s="68">
        <v>3619688716</v>
      </c>
      <c r="L114" s="102">
        <f>+IF(AND(K114&gt;0,O114="Ejecución"),(K114/877802)*Tabla283[[#This Row],[% participación]],IF(AND(K114&gt;0,O114&lt;&gt;"Ejecución"),"-",""))</f>
        <v>3298.8657724634941</v>
      </c>
      <c r="M114" s="117" t="s">
        <v>26</v>
      </c>
      <c r="N114" s="172">
        <v>0.8</v>
      </c>
      <c r="O114" s="168" t="s">
        <v>1150</v>
      </c>
      <c r="P114" s="80"/>
    </row>
    <row r="115" spans="1:16" s="6" customFormat="1" ht="24.75" customHeight="1" x14ac:dyDescent="0.25">
      <c r="A115" s="134">
        <v>2</v>
      </c>
      <c r="B115" s="166" t="s">
        <v>2672</v>
      </c>
      <c r="C115" s="167" t="s">
        <v>31</v>
      </c>
      <c r="D115" s="114">
        <v>762620291</v>
      </c>
      <c r="E115" s="187">
        <v>43881</v>
      </c>
      <c r="F115" s="187">
        <v>44196</v>
      </c>
      <c r="G115" s="163">
        <f t="shared" ref="G115:G160" si="3">IF(AND(E115&lt;&gt;"",F115&lt;&gt;""),((F115-E115)/30),"")</f>
        <v>10.5</v>
      </c>
      <c r="H115" s="115" t="s">
        <v>2723</v>
      </c>
      <c r="I115" s="114" t="s">
        <v>1155</v>
      </c>
      <c r="J115" s="114" t="s">
        <v>1048</v>
      </c>
      <c r="K115" s="68">
        <v>312181584</v>
      </c>
      <c r="L115" s="102">
        <f>+IF(AND(K115&gt;0,O115="Ejecución"),(K115/877802)*Tabla283[[#This Row],[% participación]],IF(AND(K115&gt;0,O115&lt;&gt;"Ejecución"),"-",""))</f>
        <v>284.51207356556489</v>
      </c>
      <c r="M115" s="117" t="s">
        <v>26</v>
      </c>
      <c r="N115" s="172">
        <v>0.8</v>
      </c>
      <c r="O115" s="168" t="s">
        <v>1150</v>
      </c>
      <c r="P115" s="80"/>
    </row>
    <row r="116" spans="1:16" s="6" customFormat="1" ht="24.75" customHeight="1" x14ac:dyDescent="0.25">
      <c r="A116" s="134">
        <v>3</v>
      </c>
      <c r="B116" s="166" t="s">
        <v>2672</v>
      </c>
      <c r="C116" s="167" t="s">
        <v>31</v>
      </c>
      <c r="D116" s="114">
        <v>762620383</v>
      </c>
      <c r="E116" s="187">
        <v>43886</v>
      </c>
      <c r="F116" s="187">
        <v>44196</v>
      </c>
      <c r="G116" s="163">
        <f t="shared" si="3"/>
        <v>10.333333333333334</v>
      </c>
      <c r="H116" s="115" t="s">
        <v>2722</v>
      </c>
      <c r="I116" s="114" t="s">
        <v>1155</v>
      </c>
      <c r="J116" s="114" t="s">
        <v>1048</v>
      </c>
      <c r="K116" s="68">
        <v>929956820</v>
      </c>
      <c r="L116" s="102">
        <f>+IF(AND(K116&gt;0,O116="Ejecución"),(K116/877802)*Tabla283[[#This Row],[% participación]],IF(AND(K116&gt;0,O116&lt;&gt;"Ejecución"),"-",""))</f>
        <v>847.5321951875253</v>
      </c>
      <c r="M116" s="117" t="s">
        <v>26</v>
      </c>
      <c r="N116" s="172">
        <v>0.8</v>
      </c>
      <c r="O116" s="168" t="s">
        <v>1150</v>
      </c>
      <c r="P116" s="80"/>
    </row>
    <row r="117" spans="1:16" s="6" customFormat="1" ht="24.75" customHeight="1" outlineLevel="1" x14ac:dyDescent="0.25">
      <c r="A117" s="134">
        <v>4</v>
      </c>
      <c r="B117" s="166" t="s">
        <v>2672</v>
      </c>
      <c r="C117" s="167" t="s">
        <v>31</v>
      </c>
      <c r="D117" s="114">
        <v>762620383</v>
      </c>
      <c r="E117" s="187">
        <v>43886</v>
      </c>
      <c r="F117" s="187">
        <v>44196</v>
      </c>
      <c r="G117" s="163">
        <f t="shared" si="3"/>
        <v>10.333333333333334</v>
      </c>
      <c r="H117" s="115" t="s">
        <v>2722</v>
      </c>
      <c r="I117" s="114" t="s">
        <v>1155</v>
      </c>
      <c r="J117" s="114" t="s">
        <v>1051</v>
      </c>
      <c r="K117" s="68">
        <v>431878252</v>
      </c>
      <c r="L117" s="102">
        <f>+IF(AND(K117&gt;0,O117="Ejecución"),(K117/877802)*Tabla283[[#This Row],[% participación]],IF(AND(K117&gt;0,O117&lt;&gt;"Ejecución"),"-",""))</f>
        <v>393.59969742607109</v>
      </c>
      <c r="M117" s="117" t="s">
        <v>26</v>
      </c>
      <c r="N117" s="172">
        <v>0.8</v>
      </c>
      <c r="O117" s="168" t="s">
        <v>1150</v>
      </c>
      <c r="P117" s="80"/>
    </row>
    <row r="118" spans="1:16" s="7" customFormat="1" ht="24.75" customHeight="1" outlineLevel="1" x14ac:dyDescent="0.25">
      <c r="A118" s="135">
        <v>5</v>
      </c>
      <c r="B118" s="166" t="s">
        <v>2672</v>
      </c>
      <c r="C118" s="167" t="s">
        <v>31</v>
      </c>
      <c r="D118" s="114">
        <v>762620383</v>
      </c>
      <c r="E118" s="187">
        <v>43886</v>
      </c>
      <c r="F118" s="187">
        <v>44196</v>
      </c>
      <c r="G118" s="163">
        <f t="shared" si="3"/>
        <v>10.333333333333334</v>
      </c>
      <c r="H118" s="115" t="s">
        <v>2722</v>
      </c>
      <c r="I118" s="114" t="s">
        <v>1155</v>
      </c>
      <c r="J118" s="114" t="s">
        <v>1056</v>
      </c>
      <c r="K118" s="68">
        <v>5174446262.75</v>
      </c>
      <c r="L118" s="102">
        <f>+IF(AND(K118&gt;0,O118="Ejecución"),(K118/877802)*Tabla283[[#This Row],[% participación]],IF(AND(K118&gt;0,O118&lt;&gt;"Ejecución"),"-",""))</f>
        <v>4715.8208914994493</v>
      </c>
      <c r="M118" s="117" t="s">
        <v>26</v>
      </c>
      <c r="N118" s="172">
        <v>0.8</v>
      </c>
      <c r="O118" s="168" t="s">
        <v>1150</v>
      </c>
      <c r="P118" s="81"/>
    </row>
    <row r="119" spans="1:16" s="7" customFormat="1" ht="24.75" customHeight="1" outlineLevel="1" x14ac:dyDescent="0.25">
      <c r="A119" s="135">
        <v>6</v>
      </c>
      <c r="B119" s="166" t="s">
        <v>2672</v>
      </c>
      <c r="C119" s="167" t="s">
        <v>31</v>
      </c>
      <c r="D119" s="114" t="s">
        <v>2736</v>
      </c>
      <c r="E119" s="136">
        <v>44166</v>
      </c>
      <c r="F119" s="136">
        <v>44773</v>
      </c>
      <c r="G119" s="163">
        <f t="shared" si="3"/>
        <v>20.233333333333334</v>
      </c>
      <c r="H119" s="115" t="s">
        <v>2737</v>
      </c>
      <c r="I119" s="114" t="s">
        <v>1155</v>
      </c>
      <c r="J119" s="114" t="s">
        <v>1053</v>
      </c>
      <c r="K119" s="68">
        <v>5323772375</v>
      </c>
      <c r="L119" s="102">
        <f>+IF(AND(K119&gt;0,O119="Ejecución"),(K119/877802)*Tabla283[[#This Row],[% participación]],IF(AND(K119&gt;0,O119&lt;&gt;"Ejecución"),"-",""))</f>
        <v>4851.911820661152</v>
      </c>
      <c r="M119" s="117" t="s">
        <v>26</v>
      </c>
      <c r="N119" s="172">
        <v>0.8</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+IF(AND(K120&gt;0,O120="Ejecución"),(K120/877802)*Tabla283[[#This Row],[% participación]],IF(AND(K120&gt;0,O120&lt;&gt;"Ejecución"),"-",""))</f>
        <v/>
      </c>
      <c r="M120" s="117"/>
      <c r="N120" s="172" t="str">
        <f t="shared" ref="N120:N160" si="4">+IF(M120="No",1,IF(M120="Si","Ingrese %",""))</f>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+IF(AND(K121&gt;0,O121="Ejecución"),(K121/877802)*Tabla283[[#This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+IF(AND(K122&gt;0,O122="Ejecución"),(K122/877802)*Tabla283[[#This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+IF(AND(K123&gt;0,O123="Ejecución"),(K123/877802)*Tabla283[[#This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+IF(AND(K124&gt;0,O124="Ejecución"),(K124/877802)*Tabla283[[#This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+IF(AND(K125&gt;0,O125="Ejecución"),(K125/877802)*Tabla283[[#This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+IF(AND(K126&gt;0,O126="Ejecución"),(K126/877802)*Tabla283[[#This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+IF(AND(K127&gt;0,O127="Ejecución"),(K127/877802)*Tabla283[[#This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+IF(AND(K128&gt;0,O128="Ejecución"),(K128/877802)*Tabla283[[#This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+IF(AND(K129&gt;0,O129="Ejecución"),(K129/877802)*Tabla283[[#This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+IF(AND(K130&gt;0,O130="Ejecución"),(K130/877802)*Tabla283[[#This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+IF(AND(K131&gt;0,O131="Ejecución"),(K131/877802)*Tabla283[[#This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+IF(AND(K132&gt;0,O132="Ejecución"),(K132/877802)*Tabla283[[#This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+IF(AND(K133&gt;0,O133="Ejecución"),(K133/877802)*Tabla283[[#This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+IF(AND(K134&gt;0,O134="Ejecución"),(K134/877802)*Tabla283[[#This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+IF(AND(K135&gt;0,O135="Ejecución"),(K135/877802)*Tabla283[[#This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+IF(AND(K136&gt;0,O136="Ejecución"),(K136/877802)*Tabla283[[#This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+IF(AND(K137&gt;0,O137="Ejecución"),(K137/877802)*Tabla283[[#This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+IF(AND(K138&gt;0,O138="Ejecución"),(K138/877802)*Tabla283[[#This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+IF(AND(K139&gt;0,O139="Ejecución"),(K139/877802)*Tabla283[[#This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+IF(AND(K140&gt;0,O140="Ejecución"),(K140/877802)*Tabla283[[#This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+IF(AND(K141&gt;0,O141="Ejecución"),(K141/877802)*Tabla283[[#This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+IF(AND(K142&gt;0,O142="Ejecución"),(K142/877802)*Tabla283[[#This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+IF(AND(K143&gt;0,O143="Ejecución"),(K143/877802)*Tabla283[[#This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+IF(AND(K144&gt;0,O144="Ejecución"),(K144/877802)*Tabla283[[#This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+IF(AND(K145&gt;0,O145="Ejecución"),(K145/877802)*Tabla283[[#This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+IF(AND(K146&gt;0,O146="Ejecución"),(K146/877802)*Tabla283[[#This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+IF(AND(K147&gt;0,O147="Ejecución"),(K147/877802)*Tabla283[[#This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+IF(AND(K148&gt;0,O148="Ejecución"),(K148/877802)*Tabla283[[#This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+IF(AND(K149&gt;0,O149="Ejecución"),(K149/877802)*Tabla283[[#This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+IF(AND(K150&gt;0,O150="Ejecución"),(K150/877802)*Tabla283[[#This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+IF(AND(K151&gt;0,O151="Ejecución"),(K151/877802)*Tabla283[[#This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+IF(AND(K152&gt;0,O152="Ejecución"),(K152/877802)*Tabla283[[#This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+IF(AND(K153&gt;0,O153="Ejecución"),(K153/877802)*Tabla283[[#This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+IF(AND(K154&gt;0,O154="Ejecución"),(K154/877802)*Tabla283[[#This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+IF(AND(K155&gt;0,O155="Ejecución"),(K155/877802)*Tabla283[[#This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+IF(AND(K156&gt;0,O156="Ejecución"),(K156/877802)*Tabla283[[#This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+IF(AND(K157&gt;0,O157="Ejecución"),(K157/877802)*Tabla283[[#This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+IF(AND(K158&gt;0,O158="Ejecución"),(K158/877802)*Tabla283[[#This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+IF(AND(K159&gt;0,O159="Ejecución"),(K159/877802)*Tabla283[[#This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+IF(AND(K160&gt;0,O160="Ejecución"),(K160/877802)*Tabla283[[#This Row],[% participación]],IF(AND(K160&gt;0,O160&lt;&gt;"Ejecución"),"-",""))</f>
        <v/>
      </c>
      <c r="M160" s="117"/>
      <c r="N160" s="172" t="str">
        <f t="shared" si="4"/>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38807</v>
      </c>
      <c r="D193" s="5"/>
      <c r="E193" s="118" t="s">
        <v>2686</v>
      </c>
      <c r="F193" s="5"/>
      <c r="G193" s="5"/>
      <c r="H193" s="138" t="s">
        <v>2687</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2690</v>
      </c>
      <c r="J211" s="27" t="s">
        <v>2627</v>
      </c>
      <c r="K211" s="139" t="s">
        <v>2690</v>
      </c>
      <c r="L211" s="21"/>
      <c r="M211" s="21"/>
      <c r="N211" s="21"/>
      <c r="O211" s="8"/>
    </row>
    <row r="212" spans="1:15" x14ac:dyDescent="0.25">
      <c r="A212" s="9"/>
      <c r="B212" s="27" t="s">
        <v>2624</v>
      </c>
      <c r="C212" s="138" t="s">
        <v>2689</v>
      </c>
      <c r="D212" s="21"/>
      <c r="G212" s="27" t="s">
        <v>2626</v>
      </c>
      <c r="H212" s="139" t="s">
        <v>2688</v>
      </c>
      <c r="J212" s="27" t="s">
        <v>2628</v>
      </c>
      <c r="K212" s="138"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44193.702598958334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44193.702598958334</v>
      </c>
      <c r="W20" s="106">
        <f ca="1">NOW()</f>
        <v>44193.702598958334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44193.702598958334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44193.702598958334</v>
      </c>
      <c r="W20" s="106">
        <f ca="1">NOW()</f>
        <v>44193.702598958334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44193.702598958334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44193.702598958334</v>
      </c>
      <c r="W20" s="106">
        <f ca="1">NOW()</f>
        <v>44193.702598958334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44193.702598958334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44193.702598958334</v>
      </c>
      <c r="W20" s="106">
        <f ca="1">NOW()</f>
        <v>44193.702598958334</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4fb10211-09fb-4e80-9f0b-184718d5d98c"/>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2020-12-11T17:12:38Z</cp:lastPrinted>
  <dcterms:created xsi:type="dcterms:W3CDTF">2020-10-14T21:57:42Z</dcterms:created>
  <dcterms:modified xsi:type="dcterms:W3CDTF">2020-12-28T21:54:02Z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