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sucre\No.-2021-70-10001736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10425" tabRatio="61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<sst xmlns="http://schemas.openxmlformats.org/spreadsheetml/2006/main" count="5595" uniqueCount="2937">
  <si>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</si>
  <si>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</si>
  <si>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</si>
  <si>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</si>
  <si>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</si>
  <si>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</si>
  <si>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</si>
  <si>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</si>
  <si>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</si>
  <si>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</si>
  <si>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</si>
  <si>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</si>
  <si>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</si>
  <si>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</si>
  <si>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</si>
  <si>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</si>
  <si>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</si>
  <si>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</si>
  <si>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</si>
  <si>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</si>
  <si>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</si>
  <si>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</si>
  <si>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</si>
  <si>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</si>
  <si>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</si>
  <si>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</si>
  <si>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</si>
  <si>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</si>
  <si>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</si>
  <si>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</si>
  <si>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</si>
  <si>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</si>
  <si>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</si>
  <si>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</si>
  <si>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</si>
  <si>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</si>
  <si>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</si>
  <si>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</si>
  <si>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</si>
  <si>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</si>
  <si>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</si>
  <si>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</si>
  <si>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</si>
  <si>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</si>
  <si>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</si>
  <si>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</si>
  <si>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</si>
  <si>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</si>
  <si>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</si>
  <si>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</si>
  <si>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</si>
  <si>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</si>
  <si>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</si>
  <si>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</si>
  <si>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</si>
  <si>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</si>
  <si>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</si>
  <si>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</si>
  <si>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</si>
  <si>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</si>
  <si>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</si>
  <si>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</si>
  <si>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</si>
  <si>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</si>
  <si>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</si>
  <si>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</si>
  <si>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</si>
  <si>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</si>
  <si>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</si>
  <si>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</si>
  <si>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</si>
  <si>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</si>
  <si>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</si>
  <si>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</si>
  <si>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</si>
  <si>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</si>
  <si>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</si>
  <si>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</si>
  <si>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</si>
  <si>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</si>
  <si>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</si>
  <si>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</si>
  <si>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</si>
  <si>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</si>
  <si>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</si>
  <si>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</si>
  <si>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</si>
  <si>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</si>
  <si>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</si>
  <si>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</si>
  <si>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</si>
  <si>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</si>
  <si>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</si>
  <si>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</si>
  <si>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</si>
  <si>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</si>
  <si>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</si>
  <si>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</si>
  <si>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</si>
  <si>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</si>
  <si>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</si>
  <si>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</si>
  <si>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</si>
  <si>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</si>
  <si>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</si>
  <si>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</si>
  <si>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</si>
  <si>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</si>
  <si>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</si>
  <si>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</si>
  <si>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</si>
  <si>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</si>
  <si>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</si>
  <si>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</si>
  <si>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</si>
  <si>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</si>
  <si>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</si>
  <si>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</si>
  <si>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</si>
  <si>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</si>
  <si>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</si>
  <si>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</si>
  <si>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</si>
  <si>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</si>
  <si>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</si>
  <si>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</si>
  <si>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</si>
  <si>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</si>
  <si>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</si>
  <si>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</si>
  <si>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</si>
  <si>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</si>
  <si>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</si>
  <si>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</si>
  <si>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</si>
  <si>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</si>
  <si>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</si>
  <si>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</si>
  <si>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</si>
  <si>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</si>
  <si>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</si>
  <si>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</si>
  <si>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</si>
  <si>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</si>
  <si>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</si>
  <si>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</si>
  <si>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</si>
  <si>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</si>
  <si>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</si>
  <si>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</si>
  <si>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</si>
  <si>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</si>
  <si>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</si>
  <si>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</si>
  <si>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</si>
  <si>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</si>
  <si>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</si>
  <si>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</si>
  <si>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</si>
  <si>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</si>
  <si>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</si>
  <si>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</si>
  <si>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</si>
  <si>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</si>
  <si>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</si>
  <si>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</si>
  <si>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</si>
  <si>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</si>
  <si>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</si>
  <si>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</si>
  <si>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</si>
  <si>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</si>
  <si>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</si>
  <si>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</si>
  <si>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</si>
  <si>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</si>
  <si>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</si>
  <si>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</si>
  <si>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</si>
  <si>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</si>
  <si>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</si>
  <si>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</si>
  <si>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</si>
  <si>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</si>
  <si>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</si>
  <si>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</si>
  <si>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</si>
  <si>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</si>
  <si>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</si>
  <si>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</si>
  <si>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</si>
  <si>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</si>
  <si>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</si>
  <si>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</si>
  <si>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</si>
  <si>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</si>
  <si>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</si>
  <si>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</si>
  <si>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</si>
  <si>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</si>
  <si>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</si>
  <si>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</si>
  <si>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</si>
  <si>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</si>
  <si>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</si>
  <si>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</si>
  <si>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</si>
  <si>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</si>
  <si>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</si>
  <si>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</si>
  <si>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</si>
  <si>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</si>
  <si>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</si>
  <si>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</si>
  <si>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</si>
  <si>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</si>
  <si>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</si>
  <si>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</si>
  <si>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</si>
  <si>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</si>
  <si>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</si>
  <si>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</si>
  <si>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</si>
  <si>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</si>
  <si>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</si>
  <si>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</si>
  <si>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</si>
  <si>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</si>
  <si>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</si>
  <si>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</si>
  <si>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</si>
  <si>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</si>
  <si>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</si>
  <si>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</si>
  <si>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</si>
  <si>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</si>
  <si>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</si>
  <si>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</si>
  <si>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</si>
  <si>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</si>
  <si>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</si>
  <si>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</si>
  <si>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</si>
  <si>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</si>
  <si>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</si>
  <si>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</si>
  <si>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</si>
  <si>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</si>
  <si>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</si>
  <si>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</si>
  <si>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</si>
  <si>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</si>
  <si>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</si>
  <si>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</si>
  <si>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</si>
  <si>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</si>
  <si>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</si>
  <si>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</si>
  <si>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</si>
  <si>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</si>
  <si>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</si>
  <si>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</si>
  <si>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</si>
  <si>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</si>
  <si>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</si>
  <si>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</si>
  <si>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</si>
  <si>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</si>
  <si>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</si>
  <si>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</si>
  <si>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</si>
  <si>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</si>
  <si>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</si>
  <si>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</si>
  <si>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</si>
  <si>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</si>
  <si>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</si>
  <si>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</si>
  <si>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</si>
  <si>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</si>
  <si>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</si>
  <si>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</si>
  <si>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</si>
  <si>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</si>
  <si>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</si>
  <si>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</si>
  <si>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</si>
  <si>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</si>
  <si>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</si>
  <si>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</si>
  <si>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</si>
  <si>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</si>
  <si>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</si>
  <si>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</si>
  <si>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</si>
  <si>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</si>
  <si>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</si>
  <si>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</si>
  <si>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</si>
  <si>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</si>
  <si>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</si>
  <si>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</si>
  <si>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</si>
  <si>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</si>
  <si>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</si>
  <si>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</si>
  <si>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</si>
  <si>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</si>
  <si>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</si>
  <si>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</si>
  <si>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</si>
  <si>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</si>
  <si>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</si>
  <si>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</si>
  <si>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</si>
  <si>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</si>
  <si>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</si>
  <si>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</si>
  <si>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</si>
  <si>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</si>
  <si>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</si>
  <si>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</si>
  <si>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</si>
  <si>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</si>
  <si>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</si>
  <si>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</si>
  <si>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</si>
  <si>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</si>
  <si>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</si>
  <si>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</si>
  <si>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</si>
  <si>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</si>
  <si>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</si>
  <si>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</si>
  <si>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</si>
  <si>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</si>
  <si>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</si>
  <si>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</si>
  <si>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</si>
  <si>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</si>
  <si>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</si>
  <si>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</si>
  <si>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</si>
  <si>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</si>
  <si>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</si>
  <si>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</si>
  <si>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</si>
  <si>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</si>
  <si>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</si>
  <si>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</si>
  <si>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</si>
  <si>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</si>
  <si>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</si>
  <si>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</si>
  <si>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</si>
  <si>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</si>
  <si>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</si>
  <si>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</si>
  <si>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</si>
  <si>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</si>
  <si>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</si>
  <si>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</si>
  <si>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</si>
  <si>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</si>
  <si>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</si>
  <si>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</si>
  <si>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</si>
  <si>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</si>
  <si>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</si>
  <si>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</si>
  <si>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</si>
  <si>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</si>
  <si>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</si>
  <si>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</si>
  <si>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</si>
  <si>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</si>
  <si>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</si>
  <si>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</si>
  <si>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</si>
  <si>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</si>
  <si>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</si>
  <si>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</si>
  <si>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</si>
  <si>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</si>
  <si>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</si>
  <si>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</si>
  <si>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</si>
  <si>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</si>
  <si>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</si>
  <si>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</si>
  <si>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</si>
  <si>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</si>
  <si>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</si>
  <si>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</si>
  <si>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</si>
  <si>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</si>
  <si>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</si>
  <si>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</si>
  <si>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</si>
  <si>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</si>
  <si>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</si>
  <si>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</si>
  <si>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</si>
  <si>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</si>
  <si>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</si>
  <si>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</si>
  <si>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</si>
  <si>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</si>
  <si>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</si>
  <si>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</si>
  <si>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</si>
  <si>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</si>
  <si>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</si>
  <si>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</si>
  <si>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</si>
  <si>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</si>
  <si>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</si>
  <si>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</si>
  <si>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</si>
  <si>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</si>
  <si>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</si>
  <si>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</si>
  <si>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</si>
  <si>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</si>
  <si>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</si>
  <si>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</si>
  <si>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</si>
  <si>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</si>
  <si>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</si>
  <si>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</si>
  <si>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</si>
  <si>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</si>
  <si>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</si>
  <si>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</si>
  <si>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</si>
  <si>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</si>
  <si>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</si>
  <si>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</si>
  <si>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</si>
  <si>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</si>
  <si>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</si>
  <si>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</si>
  <si>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</si>
  <si>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</si>
  <si>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</si>
  <si>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</si>
  <si>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</si>
  <si>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</si>
  <si>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</si>
  <si>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</si>
  <si>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</si>
  <si>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</si>
  <si>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</si>
  <si>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</si>
  <si>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</si>
  <si>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</si>
  <si>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</si>
  <si>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</si>
  <si>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</si>
  <si>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</si>
  <si>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</si>
  <si>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</si>
  <si>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</si>
  <si>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</si>
  <si>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</si>
  <si>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</si>
  <si>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</si>
  <si>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</si>
  <si>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</si>
  <si>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</si>
  <si>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</si>
  <si>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</si>
  <si>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</si>
  <si>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</si>
  <si>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</si>
  <si>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</si>
  <si>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</si>
  <si>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</si>
  <si>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</si>
  <si>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</si>
  <si>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</si>
  <si>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</si>
  <si>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</si>
  <si>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</si>
  <si>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</si>
  <si>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</si>
  <si>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</si>
  <si>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</si>
  <si>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</si>
  <si>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</si>
  <si>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</si>
  <si>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</si>
  <si>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</si>
  <si>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</si>
  <si>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</si>
  <si>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</si>
  <si>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</si>
  <si>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</si>
  <si>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</si>
  <si>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</si>
  <si>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</si>
  <si>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</si>
  <si>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</si>
  <si>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</si>
  <si>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</si>
  <si>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</si>
  <si>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</si>
  <si>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</si>
  <si>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</si>
  <si>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</si>
  <si>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</si>
  <si>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</si>
  <si>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</si>
  <si>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</si>
  <si>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</si>
  <si>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</si>
  <si>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</si>
  <si>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</si>
  <si>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</si>
  <si>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</si>
  <si>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</si>
  <si>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</si>
  <si>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</si>
  <si>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</si>
  <si>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</si>
  <si>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</si>
  <si>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</si>
  <si>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</si>
  <si>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</si>
  <si>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</si>
  <si>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</si>
  <si>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</si>
  <si>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</si>
  <si>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</si>
  <si>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</si>
  <si>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</si>
  <si>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</si>
  <si>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</si>
  <si>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</si>
  <si>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</si>
  <si>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</si>
  <si>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</si>
  <si>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</si>
  <si>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</si>
  <si>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</si>
  <si>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</si>
  <si>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</si>
  <si>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</si>
  <si>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</si>
  <si>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</si>
  <si>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</si>
  <si>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</si>
  <si>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</si>
  <si>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</si>
  <si>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</si>
  <si>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</si>
  <si>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</si>
  <si>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</si>
  <si>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</si>
  <si>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</si>
  <si>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</si>
  <si>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</si>
  <si>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</si>
  <si>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</si>
  <si>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</si>
  <si>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</si>
  <si>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</si>
  <si>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</si>
  <si>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</si>
  <si>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</si>
  <si>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</si>
  <si>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</si>
  <si>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</si>
  <si>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</si>
  <si>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</si>
  <si>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</si>
  <si>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</si>
  <si>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</si>
  <si>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</si>
  <si>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</si>
  <si>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</si>
  <si>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</si>
  <si>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</si>
  <si>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</si>
  <si>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</si>
  <si>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</si>
  <si>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</si>
  <si>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</si>
  <si>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</si>
  <si>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</si>
  <si>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</si>
  <si>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</si>
  <si>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</si>
  <si>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</si>
  <si>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</si>
  <si>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</si>
  <si>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</si>
  <si>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</si>
  <si>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</si>
  <si>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</si>
  <si>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</si>
  <si>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</si>
  <si>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</si>
  <si>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</si>
  <si>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</si>
  <si>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</si>
  <si>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</si>
  <si>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</si>
  <si>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</si>
  <si>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</si>
  <si>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</si>
  <si>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</si>
  <si>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</si>
  <si>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</si>
  <si>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</si>
  <si>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</si>
  <si>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</si>
  <si>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</si>
  <si>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</si>
  <si>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</si>
  <si>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</si>
  <si>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</si>
  <si>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</si>
  <si>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</si>
  <si>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</si>
  <si>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</si>
  <si>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</si>
  <si>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</si>
  <si>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</si>
  <si>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</si>
  <si>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</si>
  <si>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</si>
  <si>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</si>
  <si>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</si>
  <si>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</si>
  <si>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</si>
  <si>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</si>
  <si>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</si>
  <si>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</si>
  <si>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</si>
  <si>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</si>
  <si>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</si>
  <si>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</si>
  <si>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</si>
  <si>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</si>
  <si>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</si>
  <si>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</si>
  <si>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</si>
  <si>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</si>
  <si>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</si>
  <si>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</si>
  <si>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</si>
  <si>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</si>
  <si>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</si>
  <si>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</si>
  <si>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</si>
  <si>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</si>
  <si>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</si>
  <si>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</si>
  <si>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</si>
  <si>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</si>
  <si>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</si>
  <si>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</si>
  <si>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</si>
  <si>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</si>
  <si>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</si>
  <si>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</si>
  <si>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</si>
  <si>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</si>
  <si>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</si>
  <si>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</si>
  <si>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</si>
  <si>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</si>
  <si>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</si>
  <si>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</si>
  <si>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</si>
  <si>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</si>
  <si>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</si>
  <si>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</si>
  <si>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</si>
  <si>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</si>
  <si>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</si>
  <si>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</si>
  <si>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</si>
  <si>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</si>
  <si>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</si>
  <si>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</si>
  <si>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</si>
  <si>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</si>
  <si>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</si>
  <si>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</si>
  <si>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</si>
  <si>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</si>
  <si>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</si>
  <si>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</si>
  <si>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</si>
  <si>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</si>
  <si>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</si>
  <si>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</si>
  <si>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</si>
  <si>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</si>
  <si>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</si>
  <si>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</si>
  <si>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</si>
  <si>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</si>
  <si>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</si>
  <si>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</si>
  <si>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</si>
  <si>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</si>
  <si>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</si>
  <si>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</si>
  <si>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</si>
  <si>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</si>
  <si>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</si>
  <si>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</si>
  <si>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</si>
  <si>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</si>
  <si>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</si>
  <si>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</si>
  <si>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</si>
  <si>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</si>
  <si>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</si>
  <si>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</si>
  <si>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</si>
  <si>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</si>
  <si>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</si>
  <si>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</si>
  <si>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</si>
  <si>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</si>
  <si>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</si>
  <si>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</si>
  <si>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</si>
  <si>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</si>
  <si>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</si>
  <si>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</si>
  <si>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</si>
  <si>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</si>
  <si>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</si>
  <si>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</si>
  <si>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</si>
  <si>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</si>
  <si>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</si>
  <si>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</si>
  <si>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</si>
  <si>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</si>
  <si>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</si>
  <si>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</si>
  <si>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</si>
  <si>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</si>
  <si>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</si>
  <si>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</si>
  <si>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</si>
  <si>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</si>
  <si>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</si>
  <si>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</si>
  <si>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</si>
  <si>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</si>
  <si>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</si>
  <si>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</si>
  <si>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</si>
  <si>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</si>
  <si>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</si>
  <si>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</si>
  <si>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</si>
  <si>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</si>
  <si>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</si>
  <si>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</si>
  <si>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</si>
  <si>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</si>
  <si>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</si>
  <si>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</si>
  <si>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</si>
  <si>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</si>
  <si>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</si>
  <si>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</si>
  <si>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</si>
  <si>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</si>
  <si>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</si>
  <si>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</si>
  <si>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</si>
  <si>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</si>
  <si>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</si>
  <si>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</si>
  <si>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</si>
  <si>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</si>
  <si>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</si>
  <si>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</si>
  <si>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</si>
  <si>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</si>
  <si>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</si>
  <si>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</si>
  <si>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</si>
  <si>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</si>
  <si>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</si>
  <si>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</si>
  <si>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</si>
  <si>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</si>
  <si>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</si>
  <si>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</si>
  <si>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</si>
  <si>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</si>
  <si>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</si>
  <si>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</si>
  <si>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</si>
  <si>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</si>
  <si>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</si>
  <si>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</si>
  <si>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</si>
  <si>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</si>
  <si>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</si>
  <si>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</si>
  <si>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</si>
  <si>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</si>
  <si>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</si>
  <si>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</si>
  <si>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</si>
  <si>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</si>
  <si>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</si>
  <si>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</si>
  <si>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</si>
  <si>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</si>
  <si>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</si>
  <si>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</si>
  <si>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</si>
  <si>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</si>
  <si>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</si>
  <si>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</si>
  <si>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</si>
  <si>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</si>
  <si>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</si>
  <si>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</si>
  <si>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</si>
  <si>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</si>
  <si>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</si>
  <si>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</si>
  <si>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</si>
  <si>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</si>
  <si>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</si>
  <si>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</si>
  <si>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</si>
  <si>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</si>
  <si>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</si>
  <si>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</si>
  <si>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</si>
  <si>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</si>
  <si>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</si>
  <si>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</si>
  <si>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</si>
  <si>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</si>
  <si>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</si>
  <si>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</si>
  <si>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</si>
  <si>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</si>
  <si>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</si>
  <si>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</si>
  <si>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</si>
  <si>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</si>
  <si>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</si>
  <si>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</si>
  <si>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</si>
  <si>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</si>
  <si>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</si>
  <si>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</si>
  <si>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</si>
  <si>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</si>
  <si>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</si>
  <si>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</si>
  <si>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</si>
  <si>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</si>
  <si>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</si>
  <si>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</si>
  <si>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</si>
  <si>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</si>
  <si>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</si>
  <si>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</si>
  <si>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</si>
  <si>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</si>
  <si>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</si>
  <si>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</si>
  <si>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</si>
  <si>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</si>
  <si>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</si>
  <si>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</si>
  <si>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</si>
  <si>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</si>
  <si>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</si>
  <si>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</si>
  <si>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</si>
  <si>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</si>
  <si>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</si>
  <si>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</si>
  <si>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</si>
  <si>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</si>
  <si>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</si>
  <si>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</si>
  <si>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</si>
  <si>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</si>
  <si>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</si>
  <si>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</si>
  <si>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</si>
  <si>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</si>
  <si>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</si>
  <si>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</si>
  <si>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</si>
  <si>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</si>
  <si>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</si>
  <si>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</si>
  <si>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</si>
  <si>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</si>
  <si>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</si>
  <si>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</si>
  <si>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</si>
  <si>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</si>
  <si>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</si>
  <si>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</si>
  <si>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</si>
  <si>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</si>
  <si>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</si>
  <si>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</si>
  <si>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</si>
  <si>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</si>
  <si>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</si>
  <si>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</si>
  <si>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</si>
  <si>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</si>
  <si>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</si>
  <si>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</si>
  <si>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</si>
  <si>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</si>
  <si>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</si>
  <si>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</si>
  <si>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</si>
  <si>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</si>
  <si>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</si>
  <si>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</si>
  <si>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</si>
  <si>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</si>
  <si>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</si>
  <si>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</si>
  <si>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</si>
  <si>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</si>
  <si>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</si>
  <si>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</si>
  <si>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</si>
  <si>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</si>
  <si>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</si>
  <si>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</si>
  <si>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</si>
  <si>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</si>
  <si>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</si>
  <si>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</si>
  <si>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</si>
  <si>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</si>
  <si>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</si>
  <si>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</si>
  <si>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</si>
  <si>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</si>
  <si>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</si>
  <si>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</si>
  <si>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</si>
  <si>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</si>
  <si>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</si>
  <si>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</si>
  <si>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</si>
  <si>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</si>
  <si>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</si>
  <si>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</si>
  <si>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</si>
  <si>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</si>
  <si>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</si>
  <si>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</si>
  <si>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</si>
  <si>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</si>
  <si>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</si>
  <si>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</si>
  <si>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</si>
  <si>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</si>
  <si>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</si>
  <si>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</si>
  <si>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</si>
  <si>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</si>
  <si>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</si>
  <si>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</si>
  <si>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</si>
  <si>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</si>
  <si>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</si>
  <si>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</si>
  <si>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</si>
  <si>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</si>
  <si>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</si>
  <si>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</si>
  <si>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</si>
  <si>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</si>
  <si>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</si>
  <si>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</si>
  <si>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</si>
  <si>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</si>
  <si>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</si>
  <si>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</si>
  <si>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</si>
  <si>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</si>
  <si>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</si>
  <si>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</si>
  <si>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</si>
  <si>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</si>
  <si>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</si>
  <si>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</si>
  <si>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</si>
  <si>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</si>
  <si>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</si>
  <si>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</si>
  <si>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</si>
  <si>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</si>
  <si>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</si>
  <si>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</si>
  <si>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</si>
  <si>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</si>
  <si>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</si>
  <si>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</si>
  <si>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</si>
  <si>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</si>
  <si>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</si>
  <si>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</si>
  <si>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</si>
  <si>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</si>
  <si>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</si>
  <si>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</si>
  <si>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</si>
  <si>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</si>
  <si>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</si>
  <si>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</si>
  <si>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</si>
  <si>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</si>
  <si>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</si>
  <si>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</si>
  <si>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</si>
  <si>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</si>
  <si>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</si>
  <si>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</si>
  <si>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</si>
  <si>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</si>
  <si>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</si>
  <si>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</si>
  <si>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</si>
  <si>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</si>
  <si>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</si>
  <si>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</si>
  <si>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</si>
  <si>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</si>
  <si>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</si>
  <si>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</si>
  <si>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</si>
  <si>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</si>
  <si>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</si>
  <si>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</si>
  <si>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</si>
  <si>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</si>
  <si>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</si>
  <si>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</si>
  <si>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</si>
  <si>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</si>
  <si>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</si>
  <si>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</si>
  <si>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</si>
  <si>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</si>
  <si>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</si>
  <si>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</si>
  <si>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</si>
  <si>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</si>
  <si>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</si>
  <si>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</si>
  <si>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</si>
  <si>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</si>
  <si>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</si>
  <si>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</si>
  <si>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</si>
  <si>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</si>
  <si>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</si>
  <si>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</si>
  <si>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</si>
  <si>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</si>
  <si>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</si>
  <si>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</si>
  <si>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</si>
  <si>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</si>
  <si>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</si>
  <si>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</si>
  <si>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</si>
  <si>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</si>
  <si>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</si>
  <si>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</si>
  <si>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</si>
  <si>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</si>
  <si>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</si>
  <si>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</si>
  <si>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</si>
  <si>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</si>
  <si>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</si>
  <si>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</si>
  <si>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</si>
  <si>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</si>
  <si>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</si>
  <si>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</si>
  <si>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</si>
  <si>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</si>
  <si>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</si>
  <si>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</si>
  <si>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</si>
  <si>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</si>
  <si>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</si>
  <si>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</si>
  <si>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</si>
  <si>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</si>
  <si>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</si>
  <si>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</si>
  <si>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</si>
  <si>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</si>
  <si>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</si>
  <si>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</si>
  <si>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</si>
  <si>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</si>
  <si>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</si>
  <si>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</si>
  <si>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</si>
  <si>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</si>
  <si>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</si>
  <si>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</si>
  <si>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</si>
  <si>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</si>
  <si>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</si>
  <si>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</si>
  <si>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</si>
  <si>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</si>
  <si>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</si>
  <si>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</si>
  <si>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</si>
  <si>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</si>
  <si>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</si>
  <si>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</si>
  <si>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</si>
  <si>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</si>
  <si>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</si>
  <si>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</si>
  <si>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</si>
  <si>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</si>
  <si>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</si>
  <si>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</si>
  <si>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</si>
  <si>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</si>
  <si>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</si>
  <si>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</si>
  <si>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</si>
  <si>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</si>
  <si>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</si>
  <si>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</si>
  <si>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</si>
  <si>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</si>
  <si>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</si>
  <si>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</si>
  <si>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</si>
  <si>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</si>
  <si>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</si>
  <si>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</si>
  <si>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</si>
  <si>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</si>
  <si>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</si>
  <si>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</si>
  <si>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</si>
  <si>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</si>
  <si>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</si>
  <si>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</si>
  <si>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</si>
  <si>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</si>
  <si>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</si>
  <si>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</si>
  <si>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</si>
  <si>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</si>
  <si>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</si>
  <si>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</si>
  <si>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</si>
  <si>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</si>
  <si>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</si>
  <si>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</si>
  <si>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</si>
  <si>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</si>
  <si>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</si>
  <si>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</si>
  <si>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</si>
  <si>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</si>
  <si>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</si>
  <si>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</si>
  <si>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</si>
  <si>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</si>
  <si>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</si>
  <si>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</si>
  <si>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</si>
  <si>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</si>
  <si>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</si>
  <si>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</si>
  <si>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</si>
  <si>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</si>
  <si>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</si>
  <si>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</si>
  <si>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</si>
  <si>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</si>
  <si>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</si>
  <si>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</si>
  <si>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</si>
  <si>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</si>
  <si>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</si>
  <si>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</si>
  <si>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</si>
  <si>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</si>
  <si>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</si>
  <si>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</si>
  <si>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</si>
  <si>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</si>
  <si>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</si>
  <si>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</si>
  <si>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</si>
  <si>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</si>
  <si>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</si>
  <si>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</si>
  <si>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</si>
  <si>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</si>
  <si>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</si>
  <si>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</si>
  <si>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</si>
  <si>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</si>
  <si>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</si>
  <si>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</si>
  <si>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</si>
  <si>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</si>
  <si>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</si>
  <si>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</si>
  <si>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</si>
  <si>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</si>
  <si>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</si>
  <si>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</si>
  <si>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</si>
  <si>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</si>
  <si>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</si>
  <si>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</si>
  <si>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</si>
  <si>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</si>
  <si>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</si>
  <si>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</si>
  <si>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</si>
  <si>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</si>
  <si>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</si>
  <si>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</si>
  <si>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</si>
  <si>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</si>
  <si>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</si>
  <si>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</si>
  <si>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</si>
  <si>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</si>
  <si>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</si>
  <si>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</si>
  <si>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</si>
  <si>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</si>
  <si>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</si>
  <si>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</si>
  <si>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</si>
  <si>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</si>
  <si>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</si>
  <si>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</si>
  <si>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</si>
  <si>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</si>
  <si>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</si>
  <si>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</si>
  <si>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</si>
  <si>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</si>
  <si>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</si>
  <si>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</si>
  <si>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</si>
  <si>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</si>
  <si>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</si>
  <si>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</si>
  <si>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</si>
  <si>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</si>
  <si>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</si>
  <si>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</si>
  <si>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</si>
  <si>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</si>
  <si>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</si>
  <si>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</si>
  <si>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</si>
  <si>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</si>
  <si>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</si>
  <si>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</si>
  <si>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</si>
  <si>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</si>
  <si>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</si>
  <si>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</si>
  <si>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</si>
  <si>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</si>
  <si>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</si>
  <si>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</si>
  <si>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</si>
  <si>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</si>
  <si>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</si>
  <si>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</si>
  <si>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</si>
  <si>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</si>
  <si>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</si>
  <si>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</si>
  <si>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</si>
  <si>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</si>
  <si>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</si>
  <si>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</si>
  <si>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</si>
  <si>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</si>
  <si>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</si>
  <si>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</si>
  <si>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</si>
  <si>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</si>
  <si>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</si>
  <si>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</si>
  <si>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</si>
  <si>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</si>
  <si>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</si>
  <si>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</si>
  <si>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</si>
  <si>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</si>
  <si>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</si>
  <si>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</si>
  <si>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</si>
  <si>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</si>
  <si>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</si>
  <si>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</si>
  <si>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</si>
  <si>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</si>
  <si>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</si>
  <si>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</si>
  <si>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</si>
  <si>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</si>
  <si>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</si>
  <si>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</si>
  <si>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</si>
  <si>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</si>
  <si>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</si>
  <si>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</si>
  <si>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</si>
  <si>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</si>
  <si>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</si>
  <si>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</si>
  <si>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</si>
  <si>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</si>
  <si>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</si>
  <si>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</si>
  <si>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</si>
  <si>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</si>
  <si>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</si>
  <si>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</si>
  <si>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</si>
  <si>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</si>
  <si>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</si>
  <si>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</si>
  <si>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</si>
  <si>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</si>
  <si>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</si>
  <si>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</si>
  <si>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</si>
  <si>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</si>
  <si>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</si>
  <si>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</si>
  <si>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</si>
  <si>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</si>
  <si>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</si>
  <si>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</si>
  <si>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</si>
  <si>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</si>
  <si>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</si>
  <si>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</si>
  <si>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</si>
  <si>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</si>
  <si>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</si>
  <si>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</si>
  <si>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</si>
  <si>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</si>
  <si>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</si>
  <si>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</si>
  <si>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</si>
  <si>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</si>
  <si>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</si>
  <si>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</si>
  <si>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</si>
  <si>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</si>
  <si>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</si>
  <si>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</si>
  <si>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</si>
  <si>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</si>
  <si>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</si>
  <si>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</si>
  <si>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</si>
  <si>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</si>
  <si>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</si>
  <si>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</si>
  <si>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</si>
  <si>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</si>
  <si>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</si>
  <si>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</si>
  <si>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</si>
  <si>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</si>
  <si>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</si>
  <si>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</si>
  <si>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</si>
  <si>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</si>
  <si>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</si>
  <si>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</si>
  <si>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</si>
  <si>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</si>
  <si>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</si>
  <si>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</si>
  <si>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</si>
  <si>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</si>
  <si>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</si>
  <si>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</si>
  <si>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</si>
  <si>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</si>
  <si>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</si>
  <si>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</si>
  <si>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</si>
  <si>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</si>
  <si>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</si>
  <si>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</si>
  <si>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</si>
  <si>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</si>
  <si>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</si>
  <si>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</si>
  <si>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</si>
  <si>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</si>
  <si>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</si>
  <si>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</si>
  <si>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</si>
  <si>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</si>
  <si>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</si>
  <si>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</si>
  <si>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</si>
  <si>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</si>
  <si>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</si>
  <si>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</si>
  <si>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</si>
  <si>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</si>
  <si>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</si>
  <si>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</si>
  <si>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</si>
  <si>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</si>
  <si>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</si>
  <si>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</si>
  <si>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</si>
  <si>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</si>
  <si>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</si>
  <si>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</si>
  <si>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</si>
  <si>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</si>
  <si>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</si>
  <si>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</si>
  <si>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</si>
  <si>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</si>
  <si>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</si>
  <si>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</si>
  <si>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</si>
  <si>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</si>
  <si>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</si>
  <si>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</si>
  <si>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</si>
  <si>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</si>
  <si>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</si>
  <si>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</si>
  <si>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</si>
  <si>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</si>
  <si>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</si>
  <si>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</si>
  <si>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</si>
  <si>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</si>
  <si>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</si>
  <si>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</si>
  <si>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</si>
  <si>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</si>
  <si>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</si>
  <si>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</si>
  <si>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</si>
  <si>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</si>
  <si>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</si>
  <si>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</si>
  <si>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</si>
  <si>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</si>
  <si>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</si>
  <si>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</si>
  <si>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</si>
  <si>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</si>
  <si>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</si>
  <si>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</si>
  <si>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</si>
  <si>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</si>
  <si>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</si>
  <si>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</si>
  <si>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</si>
  <si>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</si>
  <si>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</si>
  <si>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</si>
  <si>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</si>
  <si>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</si>
  <si>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</si>
  <si>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</si>
  <si>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</si>
  <si>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</si>
  <si>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</si>
  <si>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</si>
  <si>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</si>
  <si>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</si>
  <si>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</si>
  <si>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</si>
  <si>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</si>
  <si>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</si>
  <si>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</si>
  <si>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</si>
  <si>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</si>
  <si>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</si>
  <si>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</si>
  <si>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</si>
  <si>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</si>
  <si>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</si>
  <si>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</si>
  <si>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</si>
  <si>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</si>
  <si>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</si>
  <si>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</si>
  <si>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</si>
  <si>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</si>
  <si>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</si>
  <si>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</si>
  <si>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</si>
  <si>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</si>
  <si>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</si>
  <si>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</si>
  <si>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</si>
  <si>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</si>
  <si>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</si>
  <si>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</si>
  <si>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</si>
  <si>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</si>
  <si>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</si>
  <si>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</si>
  <si>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</si>
  <si>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</si>
  <si>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</si>
  <si>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</si>
  <si>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</si>
  <si>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</si>
  <si>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</si>
  <si>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</si>
  <si>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</si>
  <si>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</si>
  <si>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</si>
  <si>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</si>
  <si>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</si>
  <si>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</si>
  <si>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</si>
  <si>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</si>
  <si>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</si>
  <si>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</si>
  <si>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</si>
  <si>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</si>
  <si>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</si>
  <si>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</si>
  <si>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</si>
  <si>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</si>
  <si>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</si>
  <si>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</si>
  <si>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</si>
  <si>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</si>
  <si>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</si>
  <si>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</si>
  <si>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</si>
  <si>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</si>
  <si>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</si>
  <si>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</si>
  <si>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</si>
  <si>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</si>
  <si>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</si>
  <si>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</si>
  <si>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</si>
  <si>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</si>
  <si>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</si>
  <si>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</si>
  <si>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</si>
  <si>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</si>
  <si>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</si>
  <si>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</si>
  <si>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</si>
  <si>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</si>
  <si>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</si>
  <si>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</si>
  <si>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</si>
  <si>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</si>
  <si>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</si>
  <si>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</si>
  <si>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</si>
  <si>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</si>
  <si>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</si>
  <si>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</si>
  <si>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</si>
  <si>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</si>
  <si>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</si>
  <si>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</si>
  <si>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</si>
  <si>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</si>
  <si>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</si>
  <si>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</si>
  <si>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</si>
  <si>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</si>
  <si>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</si>
  <si>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</si>
  <si>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</si>
  <si>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</si>
  <si>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</si>
  <si>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</si>
  <si>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</si>
  <si>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</si>
  <si>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</si>
  <si>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</si>
  <si>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</si>
  <si>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</si>
  <si>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</si>
  <si>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</si>
  <si>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</si>
  <si>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</si>
  <si>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</si>
  <si>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</si>
  <si>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</si>
  <si>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</si>
  <si>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</si>
  <si>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</si>
  <si>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</si>
  <si>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</si>
  <si>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</si>
  <si>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</si>
  <si>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</si>
  <si>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</si>
  <si>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</si>
  <si>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</si>
  <si>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</si>
  <si>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</si>
  <si>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</si>
  <si>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</si>
  <si>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</si>
  <si>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</si>
  <si>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</si>
  <si>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</si>
  <si>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</si>
  <si>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</si>
  <si>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</si>
  <si>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</si>
  <si>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</si>
  <si>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</si>
  <si>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</si>
  <si>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</si>
  <si>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</si>
  <si>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</si>
  <si>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</si>
  <si>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</si>
  <si>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</si>
  <si>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</si>
  <si>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</si>
  <si>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</si>
  <si>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</si>
  <si>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</si>
  <si>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</si>
  <si>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</si>
  <si>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</si>
  <si>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</si>
  <si>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</si>
  <si>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</si>
  <si>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</si>
  <si>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</si>
  <si>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</si>
  <si>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</si>
  <si>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</si>
  <si>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</si>
  <si>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</si>
  <si>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</si>
  <si>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</si>
  <si>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</si>
  <si>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</si>
  <si>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</si>
  <si>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</si>
  <si>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</si>
  <si>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</si>
  <si>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</si>
  <si>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</si>
  <si>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</si>
  <si>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</si>
  <si>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</si>
  <si>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</si>
  <si>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</si>
  <si>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</si>
  <si>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</si>
  <si>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</si>
  <si>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</si>
  <si>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</si>
  <si>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</si>
  <si>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</si>
  <si>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</si>
  <si>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</si>
  <si>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</si>
  <si>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</si>
  <si>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</si>
  <si>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</si>
  <si>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</si>
  <si>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</si>
  <si>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</si>
  <si>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</si>
  <si>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</si>
  <si>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</si>
  <si>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</si>
  <si>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</si>
  <si>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</si>
  <si>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</si>
  <si>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</si>
  <si>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</si>
  <si>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</si>
  <si>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</si>
  <si>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</si>
  <si>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</si>
  <si>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</si>
  <si>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</si>
  <si>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</si>
  <si>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</si>
  <si>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</si>
  <si>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</si>
  <si>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</si>
  <si>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</si>
  <si>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</si>
  <si>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</si>
  <si>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</si>
  <si>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</si>
  <si>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</si>
  <si>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</si>
  <si>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</si>
  <si>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</si>
  <si>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</si>
  <si>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</si>
  <si>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</si>
  <si>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</si>
  <si>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</si>
  <si>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</si>
  <si>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</si>
  <si>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</si>
  <si>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</si>
  <si>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</si>
  <si>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</si>
  <si>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</si>
  <si>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</si>
  <si>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</si>
  <si>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</si>
  <si>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</si>
  <si>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</si>
  <si>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</si>
  <si>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</si>
  <si>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</si>
  <si>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</si>
  <si>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</si>
  <si>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</si>
  <si>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</si>
  <si>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</si>
  <si>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</si>
  <si>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</si>
  <si>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</si>
  <si>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</si>
  <si>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</si>
  <si>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</si>
  <si>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</si>
  <si>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</si>
  <si>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</si>
  <si>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</si>
  <si>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</si>
  <si>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</si>
  <si>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</si>
  <si>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</si>
  <si>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</si>
  <si>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</si>
  <si>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</si>
  <si>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</si>
  <si>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</si>
  <si>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</si>
  <si>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</si>
  <si>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</si>
  <si>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</si>
  <si>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</si>
  <si>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</si>
  <si>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</si>
  <si>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</si>
  <si>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</si>
  <si>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</si>
  <si>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</si>
  <si>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</si>
  <si>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</si>
  <si>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</si>
  <si>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</si>
  <si>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</si>
  <si>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</si>
  <si>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</si>
  <si>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</si>
  <si>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</si>
  <si>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</si>
  <si>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</si>
  <si>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</si>
  <si>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</si>
  <si>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</si>
  <si>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</si>
  <si>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</si>
  <si>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</si>
  <si>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</si>
  <si>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</si>
  <si>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</si>
  <si>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</si>
  <si>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</si>
  <si>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</si>
  <si>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</si>
  <si>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</si>
  <si>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</si>
  <si>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</si>
  <si>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</si>
  <si>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</si>
  <si>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</si>
  <si>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</si>
  <si>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</si>
  <si>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</si>
  <si>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</si>
  <si>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</si>
  <si>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</si>
  <si>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</si>
  <si>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</si>
  <si>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</si>
  <si>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</si>
  <si>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</si>
  <si>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</si>
  <si>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</si>
  <si>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</si>
  <si>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</si>
  <si>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</si>
  <si>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</si>
  <si>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</si>
  <si>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</si>
  <si>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</si>
  <si>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</si>
  <si>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</si>
  <si>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</si>
  <si>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</si>
  <si>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</si>
  <si>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</si>
  <si>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</si>
  <si>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</si>
  <si>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</si>
  <si>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</si>
  <si>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</si>
  <si>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</si>
  <si>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</si>
  <si>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</si>
  <si>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</si>
  <si>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</si>
  <si>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</si>
  <si>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</si>
  <si>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</si>
  <si>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</si>
  <si>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</si>
  <si>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</si>
  <si>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</si>
  <si>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</si>
  <si>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</si>
  <si>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</si>
  <si>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</si>
  <si>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</si>
  <si>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</si>
  <si>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</si>
  <si>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</si>
  <si>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</si>
  <si>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</si>
  <si>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</si>
  <si>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</si>
  <si>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</si>
  <si>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</si>
  <si>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</si>
  <si>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</si>
  <si>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</si>
  <si>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</si>
  <si>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</si>
  <si>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</si>
  <si>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</si>
  <si>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</si>
  <si>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</si>
  <si>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</si>
  <si>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</si>
  <si>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</si>
  <si>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</si>
  <si>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</si>
  <si>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</si>
  <si>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</si>
  <si>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</si>
  <si>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</si>
  <si>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</si>
  <si>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</si>
  <si>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</si>
  <si>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</si>
  <si>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</si>
  <si>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</si>
  <si>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</si>
  <si>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</si>
  <si>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</si>
  <si>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</si>
  <si>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</si>
  <si>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</si>
  <si>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</si>
  <si>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</si>
  <si>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</si>
  <si>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</si>
  <si>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</si>
  <si>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</si>
  <si>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</si>
  <si>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</si>
  <si>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</si>
  <si>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</si>
  <si>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</si>
  <si>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</si>
  <si>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</si>
  <si>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</si>
  <si>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</si>
  <si>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</si>
  <si>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</si>
  <si>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</si>
  <si>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</si>
  <si>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</si>
  <si>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</si>
  <si>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</si>
  <si>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</si>
  <si>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</si>
  <si>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</si>
  <si>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</si>
  <si>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</si>
  <si>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</si>
  <si>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</si>
  <si>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</si>
  <si>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</si>
  <si>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</si>
  <si>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</si>
  <si>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</si>
  <si>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</si>
  <si>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</si>
  <si>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</si>
  <si>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</si>
  <si>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</si>
  <si>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</si>
  <si>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</si>
  <si>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</si>
  <si>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</si>
  <si>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</si>
  <si>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</si>
  <si>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</si>
  <si>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</si>
  <si>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</si>
  <si>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</si>
  <si>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</si>
  <si>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</si>
  <si>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</si>
  <si>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</si>
  <si>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</si>
  <si>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</si>
  <si>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</si>
  <si>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</si>
  <si>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</si>
  <si>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</si>
  <si>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</si>
  <si>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</si>
  <si>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</si>
  <si>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</si>
  <si>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</si>
  <si>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</si>
  <si>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</si>
  <si>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</si>
  <si>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</si>
  <si>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</si>
  <si>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</si>
  <si>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</si>
  <si>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</si>
  <si>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</si>
  <si>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</si>
  <si>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</si>
  <si>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</si>
  <si>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</si>
  <si>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</si>
  <si>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</si>
  <si>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</si>
  <si>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</si>
  <si>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</si>
  <si>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</si>
  <si>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</si>
  <si>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</si>
  <si>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</si>
  <si>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</si>
  <si>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</si>
  <si>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</si>
  <si>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</si>
  <si>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</si>
  <si>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</si>
  <si>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</si>
  <si>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</si>
  <si>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</si>
  <si>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</si>
  <si>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</si>
  <si>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</si>
  <si>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</si>
  <si>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</si>
  <si>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</si>
  <si>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</si>
  <si>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</si>
  <si>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</si>
  <si>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</si>
  <si>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</si>
  <si>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</si>
  <si>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</si>
  <si>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</si>
  <si>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</si>
  <si>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</si>
  <si>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</si>
  <si>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</si>
  <si>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</si>
  <si>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</si>
  <si>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</si>
  <si>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</si>
  <si>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</si>
  <si>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</si>
  <si>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</si>
  <si>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</si>
  <si>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</si>
  <si>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</si>
  <si>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</si>
  <si>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</si>
  <si>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</si>
  <si>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</si>
  <si>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</si>
  <si>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</si>
  <si>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</si>
  <si>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</si>
  <si>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</si>
  <si>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</si>
  <si>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</si>
  <si>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</si>
  <si>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</si>
  <si>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</si>
  <si>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</si>
  <si>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</si>
  <si>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</si>
  <si>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</si>
  <si>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</si>
  <si>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</si>
  <si>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</si>
  <si>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</si>
  <si>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</si>
  <si>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</si>
  <si>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</si>
  <si>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</si>
  <si>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</si>
  <si>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</si>
  <si>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</si>
  <si>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</si>
  <si>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</si>
  <si>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</si>
  <si>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</si>
  <si>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</si>
  <si>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</si>
  <si>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</si>
  <si>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</si>
  <si>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</si>
  <si>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</si>
  <si>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</si>
  <si>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</si>
  <si>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</si>
  <si>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</si>
  <si>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</si>
  <si>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</si>
  <si>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</si>
  <si>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</si>
  <si>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</si>
  <si>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</si>
  <si>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</si>
  <si>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</si>
  <si>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</si>
  <si>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</si>
  <si>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</si>
  <si>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</si>
  <si>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</si>
  <si>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</si>
  <si>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</si>
  <si>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</si>
  <si>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</si>
  <si>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</si>
  <si>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</si>
  <si>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</si>
  <si>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</si>
  <si>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</si>
  <si>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</si>
  <si>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</si>
  <si>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</si>
  <si>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</si>
  <si>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</si>
  <si>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</si>
  <si>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</si>
  <si>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</si>
  <si>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</si>
  <si>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</si>
  <si>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</si>
  <si>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</si>
  <si>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</si>
  <si>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</si>
  <si>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</si>
  <si>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</si>
  <si>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</si>
  <si>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</si>
  <si>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</si>
  <si>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</si>
  <si>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</si>
  <si>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</si>
  <si>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</si>
  <si>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</si>
  <si>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</si>
  <si>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</si>
  <si>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</si>
  <si>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</si>
  <si>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</si>
  <si>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</si>
  <si>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</si>
  <si>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</si>
  <si>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</si>
  <si>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</si>
  <si>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</si>
  <si>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</si>
  <si>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</si>
  <si>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</si>
  <si>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</si>
  <si>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</si>
  <si>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</si>
  <si>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</si>
  <si>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</si>
  <si>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</si>
  <si>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</si>
  <si>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</si>
  <si>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</si>
  <si>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</si>
  <si>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</si>
  <si>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</si>
  <si>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</si>
  <si>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</si>
  <si>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</si>
  <si>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</si>
  <si>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</si>
  <si>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</si>
  <si>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</si>
  <si>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</si>
  <si>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</si>
  <si>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</si>
  <si>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</si>
  <si>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</si>
  <si>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</si>
  <si>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</si>
  <si>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</si>
  <si>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</si>
  <si>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</si>
  <si>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</si>
  <si>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</si>
  <si>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</si>
  <si>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</si>
  <si>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</si>
  <si>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</si>
  <si>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</si>
  <si>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</si>
  <si>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</si>
  <si>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</si>
  <si>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</si>
  <si>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</si>
  <si>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</si>
  <si>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</si>
  <si>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</si>
  <si>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</si>
  <si>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</si>
  <si>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</si>
  <si>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</si>
  <si>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</si>
  <si>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</si>
  <si>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</si>
  <si>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</si>
  <si>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</si>
  <si>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</si>
  <si>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</si>
  <si>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</si>
  <si>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</si>
  <si>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</si>
  <si>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</si>
  <si>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</si>
  <si>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</si>
  <si>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</si>
  <si>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</si>
  <si>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</si>
  <si>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</si>
  <si>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</si>
  <si>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</si>
  <si>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</si>
  <si>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</si>
  <si>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</si>
  <si>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</si>
  <si>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</si>
  <si>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</si>
  <si>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</si>
  <si>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</si>
  <si>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</si>
  <si>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</si>
  <si>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</si>
  <si>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</si>
  <si>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</si>
  <si>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</si>
  <si>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</si>
  <si>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</si>
  <si>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</si>
  <si>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</si>
  <si>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</si>
  <si>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</si>
  <si>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</si>
  <si>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</si>
  <si>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</si>
  <si>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</si>
  <si>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</si>
  <si>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</si>
  <si>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</si>
  <si>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</si>
  <si>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</si>
  <si>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</si>
  <si>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</si>
  <si>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</si>
  <si>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</si>
  <si>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</si>
  <si>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</si>
  <si>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</si>
  <si>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</si>
  <si>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</si>
  <si>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</si>
  <si>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</si>
  <si>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</si>
  <si>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</si>
  <si>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</si>
  <si>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</si>
  <si>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</si>
  <si>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</si>
  <si>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</si>
  <si>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</si>
  <si>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</si>
  <si>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</si>
  <si>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</si>
  <si>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</si>
  <si>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</si>
  <si>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</si>
  <si>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</si>
  <si>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</si>
  <si>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</si>
  <si>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</si>
  <si>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</si>
  <si>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</si>
  <si>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</si>
  <si>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</si>
  <si>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</si>
  <si>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</si>
  <si>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</si>
  <si>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</si>
  <si>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</si>
  <si>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</si>
  <si>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</si>
  <si>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</si>
  <si>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</si>
  <si>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</si>
  <si>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</si>
  <si>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</si>
  <si>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</si>
  <si>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</si>
  <si>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</si>
  <si>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</si>
  <si>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</si>
  <si>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</si>
  <si>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</si>
  <si>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</si>
  <si>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</si>
  <si>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</si>
  <si>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</si>
  <si>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</si>
  <si>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</si>
  <si>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</si>
  <si>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</si>
  <si>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</si>
  <si>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</si>
  <si>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</si>
  <si>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</si>
  <si>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</si>
  <si>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</si>
  <si>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</si>
  <si>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</si>
  <si>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</si>
  <si>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</si>
  <si>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</si>
  <si>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</si>
  <si>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</si>
  <si>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</si>
  <si>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</si>
  <si>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</si>
  <si>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</si>
  <si>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</si>
  <si>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</si>
  <si>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</si>
  <si>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</si>
  <si>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</si>
  <si>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</si>
  <si>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</si>
  <si>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</si>
  <si>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</si>
  <si>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</si>
  <si>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</si>
  <si>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</si>
  <si>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</si>
  <si>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</si>
  <si>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</si>
  <si>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</si>
  <si>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</si>
  <si>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</si>
  <si>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</si>
  <si>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</si>
  <si>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</si>
  <si>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</si>
  <si>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</si>
  <si>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</si>
  <si>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</si>
  <si>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</si>
  <si>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</si>
  <si>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</si>
  <si>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</si>
  <si>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</si>
  <si>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</si>
  <si>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</si>
  <si>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</si>
  <si>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</si>
  <si>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</si>
  <si>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</si>
  <si>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</si>
  <si>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</si>
  <si>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</si>
  <si>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</si>
  <si>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</si>
  <si>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</si>
  <si>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</si>
  <si>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</si>
  <si>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</si>
  <si>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</si>
  <si>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</si>
  <si>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</si>
  <si>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</si>
  <si>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</si>
  <si>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</si>
  <si>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</si>
  <si>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</si>
  <si>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</si>
  <si>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</si>
  <si>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</si>
  <si>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</si>
  <si>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</si>
  <si>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</si>
  <si>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</si>
  <si>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</si>
  <si>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</si>
  <si>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</si>
  <si>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</si>
  <si>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</si>
  <si>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</si>
  <si>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</si>
  <si>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</si>
  <si>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</si>
  <si>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</si>
  <si>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</si>
  <si>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</si>
  <si>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</si>
  <si>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</si>
  <si>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</si>
  <si>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</si>
  <si>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</si>
  <si>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</si>
  <si>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</si>
  <si>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</si>
  <si>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</si>
  <si>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</si>
  <si>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</si>
  <si>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</si>
  <si>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</si>
  <si>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</si>
  <si>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</si>
  <si>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</si>
  <si>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</si>
  <si>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</si>
  <si>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</si>
  <si>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</si>
  <si>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</si>
  <si>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</si>
  <si>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</si>
  <si>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</si>
  <si>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</si>
  <si>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</si>
  <si>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</si>
  <si>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</si>
  <si>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</si>
  <si>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</si>
  <si>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</si>
  <si>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</si>
  <si>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</si>
  <si>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</si>
  <si>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</si>
  <si>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</si>
  <si>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</si>
  <si>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</si>
  <si>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</si>
  <si>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</si>
  <si>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</si>
  <si>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</si>
  <si>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</si>
  <si>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</si>
  <si>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</si>
  <si>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</si>
  <si>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</si>
  <si>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</si>
  <si>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</si>
  <si>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</si>
  <si>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</si>
  <si>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</si>
  <si>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</si>
  <si>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</si>
  <si>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</si>
  <si>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</si>
  <si>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</si>
  <si>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</si>
  <si>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</si>
  <si>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</si>
  <si>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</si>
  <si>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</si>
  <si>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</si>
  <si>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</si>
  <si>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</si>
  <si>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</si>
  <si>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</si>
  <si>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</si>
  <si>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</si>
  <si>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</si>
  <si>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</si>
  <si>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</si>
  <si>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</si>
  <si>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</si>
  <si>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</si>
  <si>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</si>
  <si>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</si>
  <si>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</si>
  <si>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</si>
  <si>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</si>
  <si>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</si>
  <si>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</si>
  <si>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</si>
  <si>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</si>
  <si>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</si>
  <si>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</si>
  <si>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</si>
  <si>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</si>
  <si>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</si>
  <si>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</si>
  <si>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</si>
  <si>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</si>
  <si>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</si>
  <si>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</si>
  <si>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</si>
  <si>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</si>
  <si>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</si>
  <si>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</si>
  <si>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</si>
  <si>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</si>
  <si>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</si>
  <si>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</si>
  <si>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</si>
  <si>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</si>
  <si>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</si>
  <si>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</si>
  <si>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</si>
  <si>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</si>
  <si>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</si>
  <si>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</si>
  <si>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</si>
  <si>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</si>
  <si>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</si>
  <si>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</si>
  <si>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</si>
  <si>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</si>
  <si>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</si>
  <si>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</si>
  <si>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</si>
  <si>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</si>
  <si>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</si>
  <si>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</si>
  <si>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</si>
  <si>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</si>
  <si>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</si>
  <si>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</si>
  <si>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</si>
  <si>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</si>
  <si>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</si>
  <si>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</si>
  <si>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</si>
  <si>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</si>
  <si>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</si>
  <si>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</si>
  <si>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</si>
  <si>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</si>
  <si>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</si>
  <si>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</si>
  <si>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</si>
  <si>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</si>
  <si>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</si>
  <si>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</si>
  <si>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</si>
  <si>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</si>
  <si>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</si>
  <si>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</si>
  <si>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</si>
  <si>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</si>
  <si>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</si>
  <si>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</si>
  <si>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</si>
  <si>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</si>
  <si>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</si>
  <si>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</si>
  <si>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</si>
  <si>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</si>
  <si>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</si>
  <si>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</si>
  <si>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</si>
  <si>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</si>
  <si>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</si>
  <si>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</si>
  <si>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</si>
  <si>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</si>
  <si>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</si>
  <si>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</si>
  <si>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</si>
  <si>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</si>
  <si>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</si>
  <si>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</si>
  <si>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</si>
  <si>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</si>
  <si>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</si>
  <si>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</si>
  <si>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</si>
  <si>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</si>
  <si>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</si>
  <si>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</si>
  <si>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</si>
  <si>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</si>
  <si>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</si>
  <si>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</si>
  <si>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</si>
  <si>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</si>
  <si>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</si>
  <si>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</si>
  <si>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</si>
  <si>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</si>
  <si>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</si>
  <si>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</si>
  <si>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</si>
  <si>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</si>
  <si>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</si>
  <si>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</si>
  <si>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</si>
  <si>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</si>
  <si>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</si>
  <si>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</si>
  <si>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</si>
  <si>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</si>
  <si>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</si>
  <si>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</si>
  <si>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</si>
  <si>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</si>
  <si>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</si>
  <si>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</si>
  <si>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</si>
  <si>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</si>
  <si>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</si>
  <si>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</si>
  <si>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</si>
  <si>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</si>
  <si>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</si>
  <si>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</si>
  <si>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</si>
  <si>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</si>
  <si>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</si>
  <si>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</si>
  <si>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</si>
  <si>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</si>
  <si>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</si>
  <si>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</si>
  <si>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</si>
  <si>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</si>
  <si>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</si>
  <si>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</si>
  <si>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</si>
  <si>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</si>
  <si>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</si>
  <si>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</si>
  <si>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</si>
  <si>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</si>
  <si>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</si>
  <si>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</si>
  <si>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</si>
  <si>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</si>
  <si>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</si>
  <si>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</si>
  <si>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</si>
  <si>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</si>
  <si>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</si>
  <si>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</si>
  <si>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</si>
  <si>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</si>
  <si>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</si>
  <si>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</si>
  <si>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</si>
  <si>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</si>
  <si>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</si>
  <si>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</si>
  <si>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</si>
  <si>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</si>
  <si>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</si>
  <si>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</si>
  <si>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</si>
  <si>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</si>
  <si>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</si>
  <si>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</si>
  <si>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</si>
  <si>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</si>
  <si>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</si>
  <si>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</si>
  <si>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</si>
  <si>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</si>
  <si>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</si>
  <si>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</si>
  <si>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</si>
  <si>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</si>
  <si>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</si>
  <si>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</si>
  <si>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</si>
  <si>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</si>
  <si>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</si>
  <si>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</si>
  <si>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</si>
  <si>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</si>
  <si>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</si>
  <si>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</si>
  <si>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</si>
  <si>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</si>
  <si>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</si>
  <si>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</si>
  <si>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</si>
  <si>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</si>
  <si>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</si>
  <si>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</si>
  <si>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</si>
  <si>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</si>
  <si>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</si>
  <si>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</si>
  <si>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</si>
  <si>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</si>
  <si>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</si>
  <si>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</si>
  <si>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</si>
  <si>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</si>
  <si>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</si>
  <si>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</si>
  <si>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</si>
  <si>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</si>
  <si>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</si>
  <si>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</si>
  <si>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</si>
  <si>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</si>
  <si>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</si>
  <si>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</si>
  <si>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</si>
  <si>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</si>
  <si>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</si>
  <si>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</si>
  <si>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</si>
  <si>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</si>
  <si>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</si>
  <si>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</si>
  <si>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</si>
  <si>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</si>
  <si>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</si>
  <si>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</si>
  <si>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</si>
  <si>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</si>
  <si>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</si>
  <si>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</si>
  <si>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</si>
  <si>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</si>
  <si>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</si>
  <si>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</si>
  <si>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</si>
  <si>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</si>
  <si>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</si>
  <si>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</si>
  <si>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</si>
  <si>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</si>
  <si>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</si>
  <si>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</si>
  <si>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</si>
  <si>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</si>
  <si>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</si>
  <si>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</si>
  <si>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</si>
  <si>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</si>
  <si>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</si>
  <si>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</si>
  <si>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</si>
  <si>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</si>
  <si>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</si>
  <si>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</si>
  <si>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</si>
  <si>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</si>
  <si>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</si>
  <si>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</si>
  <si>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</si>
  <si>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</si>
  <si>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</si>
  <si>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</si>
  <si>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</si>
  <si>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</si>
  <si>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</si>
  <si>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</si>
  <si>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</si>
  <si>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</si>
  <si>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</si>
  <si>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</si>
  <si>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</si>
  <si>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</si>
  <si>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</si>
  <si>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</si>
  <si>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</si>
  <si>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</si>
  <si>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</si>
  <si>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</si>
  <si>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</si>
  <si>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</si>
  <si>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</si>
  <si>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</si>
  <si>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</si>
  <si>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</si>
  <si>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</si>
  <si>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</si>
  <si>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</si>
  <si>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</si>
  <si>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</si>
  <si>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</si>
  <si>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</si>
  <si>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</si>
  <si>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</si>
  <si>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</si>
  <si>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</si>
  <si>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</si>
  <si>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</si>
  <si>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</si>
  <si>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</si>
  <si>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</si>
  <si>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</si>
  <si>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</si>
  <si>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</si>
  <si>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</si>
  <si>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</si>
  <si>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</si>
  <si>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</si>
  <si>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</si>
  <si>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</si>
  <si>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</si>
  <si>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</si>
  <si>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</si>
  <si>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</si>
  <si>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</si>
  <si>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</si>
  <si>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</si>
  <si>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</si>
  <si>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</si>
  <si>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</si>
  <si>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</si>
  <si>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</si>
  <si>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</si>
  <si>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</si>
  <si>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</si>
  <si>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</si>
  <si>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</si>
  <si>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</si>
  <si>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</si>
  <si>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</si>
  <si>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</si>
  <si>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</si>
  <si>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</si>
  <si>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</si>
  <si>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</si>
  <si>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</si>
  <si>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</si>
  <si>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</si>
  <si>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</si>
  <si>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</si>
  <si>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</si>
  <si>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</si>
  <si>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</si>
  <si>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</si>
  <si>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</si>
  <si>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</si>
  <si>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</si>
  <si>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</si>
  <si>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</si>
  <si>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</si>
  <si>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</si>
  <si>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</si>
  <si>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</si>
  <si>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</si>
  <si>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</si>
  <si>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</si>
  <si>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</si>
  <si>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</si>
  <si>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</si>
  <si>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</si>
  <si>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</si>
  <si>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</si>
  <si>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</si>
  <si>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</si>
  <si>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</si>
  <si>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</si>
  <si>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</si>
  <si>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</si>
  <si>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</si>
  <si>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</si>
  <si>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</si>
  <si>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</si>
  <si>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</si>
  <si>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</si>
  <si>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</si>
  <si>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</si>
  <si>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</si>
  <si>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</si>
  <si>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</si>
  <si>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</si>
  <si>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</si>
  <si>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</si>
  <si>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</si>
  <si>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</si>
  <si>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</si>
  <si>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</si>
  <si>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</si>
  <si>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</si>
  <si>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</si>
  <si>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</si>
  <si>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</si>
  <si>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</si>
  <si>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</si>
  <si>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</si>
  <si>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</si>
  <si>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</si>
  <si>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</si>
  <si>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</si>
  <si>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</si>
  <si>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</si>
  <si>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</si>
  <si>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</si>
  <si>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</si>
  <si>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</si>
  <si>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</si>
  <si>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</si>
  <si>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</si>
  <si>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</si>
  <si>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</si>
  <si>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</si>
  <si>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</si>
  <si>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</si>
  <si>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</si>
  <si>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</si>
  <si>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</si>
  <si>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</si>
  <si>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</si>
  <si>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</si>
  <si>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</si>
  <si>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</si>
  <si>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</si>
  <si>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</si>
  <si>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</si>
  <si>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</si>
  <si>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</si>
  <si>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</si>
  <si>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</si>
  <si>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</si>
  <si>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</si>
  <si>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</si>
  <si>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</si>
  <si>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</si>
  <si>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</si>
  <si>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</si>
  <si>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</si>
  <si>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</si>
  <si>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</si>
  <si>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</si>
  <si>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</si>
  <si>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</si>
  <si>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</si>
  <si>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</si>
  <si>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</si>
  <si>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</si>
  <si>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</si>
  <si>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</si>
  <si>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</si>
  <si>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</si>
  <si>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</si>
  <si>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</si>
  <si>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</si>
  <si>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</si>
  <si>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</si>
  <si>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</si>
  <si>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</si>
  <si>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</si>
  <si>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</si>
  <si>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</si>
  <si>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</si>
  <si>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2021-70-10001736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</si>
</sst>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H19" sqref="H19:H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44194.895466898146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7" t="str">
        <f>HYPERLINK("#Integrante_1!A109","CAPACIDAD RESIDUAL")</f>
        <v>CAPACIDAD RESIDUAL</v>
      </c>
      <c r="F8" s="268"/>
      <c r="G8" s="269"/>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7" t="str">
        <f>HYPERLINK("#Integrante_1!A162","TALENTO HUMANO")</f>
        <v>TALENTO HUMANO</v>
      </c>
      <c r="F9" s="268"/>
      <c r="G9" s="269"/>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7" t="str">
        <f>HYPERLINK("#Integrante_1!F162","INFRAESTRUCTURA")</f>
        <v>INFRAESTRUCTURA</v>
      </c>
      <c r="F10" s="268"/>
      <c r="G10" s="269"/>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70"/>
      <c r="I20" s="143" t="s">
        <v>453</v>
      </c>
      <c r="J20" s="144" t="s">
        <v>973</v>
      </c>
      <c r="K20" s="145">
        <v>1972970632</v>
      </c>
      <c r="L20" s="146"/>
      <c r="M20" s="146">
        <v>44561</v>
      </c>
      <c r="N20" s="129">
        <f>+(M20-L20)/30</f>
        <v>1485.3666666666666</v>
      </c>
      <c r="O20" s="132"/>
      <c r="U20" s="128"/>
      <c r="V20" s="106">
        <f ca="1">NOW()</f>
        <v>44194.895466898146</v>
      </c>
      <c r="W20" s="106">
        <f ca="1">NOW()</f>
        <v>44194.895466898146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FUNDACION SOCIAL LOS ANGELES</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2934</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53" t="s">
        <v>2675</v>
      </c>
      <c r="J179" s="254"/>
      <c r="K179" s="254"/>
      <c r="L179" s="255"/>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98648531.600000009</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6"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44194.895466898146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7" t="str">
        <f>HYPERLINK("#Integrante_2!A109","CAPACIDAD RESIDUAL")</f>
        <v>CAPACIDAD RESIDUAL</v>
      </c>
      <c r="F8" s="268"/>
      <c r="G8" s="269"/>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7" t="str">
        <f>HYPERLINK("#Integrante_2!A162","TALENTO HUMANO")</f>
        <v>TALENTO HUMANO</v>
      </c>
      <c r="F9" s="268"/>
      <c r="G9" s="269"/>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7" t="str">
        <f>HYPERLINK("#Integrante_2!F162","INFRAESTRUCTURA")</f>
        <v>INFRAESTRUCTURA</v>
      </c>
      <c r="F10" s="268"/>
      <c r="G10" s="269"/>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70"/>
      <c r="I20" s="143" t="s">
        <v>453</v>
      </c>
      <c r="J20" s="144" t="s">
        <v>973</v>
      </c>
      <c r="K20" s="145">
        <v>1972970632</v>
      </c>
      <c r="L20" s="146"/>
      <c r="M20" s="146">
        <v>44561</v>
      </c>
      <c r="N20" s="129">
        <f>+(M20-L20)/30</f>
        <v>1485.3666666666666</v>
      </c>
      <c r="O20" s="132"/>
      <c r="U20" s="128"/>
      <c r="V20" s="106">
        <f ca="1">NOW()</f>
        <v>44194.895466898146</v>
      </c>
      <c r="W20" s="106">
        <f ca="1">NOW()</f>
        <v>44194.895466898146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CORPORACIÓN PARA EL DESARROLLO EMPRESARIAL Y SOCIAL DE COLOMBIA CODESCO</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2935</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t="s">
        <v>2622</v>
      </c>
      <c r="O178" s="8"/>
      <c r="Q178" s="19"/>
      <c r="R178" s="19"/>
      <c r="S178" s="158" t="s">
        <v>2623</v>
      </c>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45" t="s">
        <v>2675</v>
      </c>
      <c r="J179" s="246"/>
      <c r="K179" s="246"/>
      <c r="L179" s="247"/>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98648531.600000009</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G10"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44194.895466898146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7" t="str">
        <f>HYPERLINK("#Integrante_3!A109","CAPACIDAD RESIDUAL")</f>
        <v>CAPACIDAD RESIDUAL</v>
      </c>
      <c r="F8" s="268"/>
      <c r="G8" s="269"/>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7" t="str">
        <f>HYPERLINK("#Integrante_3!A162","TALENTO HUMANO")</f>
        <v>TALENTO HUMANO</v>
      </c>
      <c r="F9" s="268"/>
      <c r="G9" s="269"/>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7" t="str">
        <f>HYPERLINK("#Integrante_3!F162","INFRAESTRUCTURA")</f>
        <v>INFRAESTRUCTURA</v>
      </c>
      <c r="F10" s="268"/>
      <c r="G10" s="269"/>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70"/>
      <c r="I20" s="143" t="s">
        <v>453</v>
      </c>
      <c r="J20" s="144" t="s">
        <v>973</v>
      </c>
      <c r="K20" s="145">
        <v>1972970632</v>
      </c>
      <c r="L20" s="146"/>
      <c r="M20" s="146">
        <v>44561</v>
      </c>
      <c r="N20" s="129">
        <f>+(M20-L20)/30</f>
        <v>1485.3666666666666</v>
      </c>
      <c r="O20" s="132"/>
      <c r="U20" s="128"/>
      <c r="V20" s="106">
        <f ca="1">NOW()</f>
        <v>44194.895466898146</v>
      </c>
      <c r="W20" s="106">
        <f ca="1">NOW()</f>
        <v>44194.895466898146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ASOCIACIÓN SOCIAL DE RESILENCIA CON IMPACTO INTEGRAL EN FAMILIA Y COMUNIDADES</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2934</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39" t="s">
        <v>2648</v>
      </c>
      <c r="J165" s="240"/>
      <c r="K165" s="240"/>
      <c r="L165" s="240"/>
      <c r="M165" s="240"/>
      <c r="N165" s="240"/>
      <c r="O165" s="241"/>
      <c r="U165" s="51"/>
    </row>
    <row r="166" spans="1:28" x14ac:dyDescent="0.25">
      <c r="A166" s="9"/>
      <c r="B166" s="209" t="s">
        <v>2663</v>
      </c>
      <c r="C166" s="209"/>
      <c r="D166" s="209"/>
      <c r="E166" s="8"/>
      <c r="F166" s="5"/>
      <c r="H166" s="82" t="s">
        <v>2662</v>
      </c>
      <c r="I166" s="239"/>
      <c r="J166" s="240"/>
      <c r="K166" s="240"/>
      <c r="L166" s="240"/>
      <c r="M166" s="240"/>
      <c r="N166" s="240"/>
      <c r="O166" s="24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08"/>
      <c r="P170" s="77"/>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2671</v>
      </c>
      <c r="C174" s="195"/>
      <c r="D174" s="195"/>
      <c r="E174" s="195"/>
      <c r="F174" s="195"/>
      <c r="G174" s="195"/>
      <c r="H174" s="20"/>
      <c r="I174" s="202" t="s">
        <v>2675</v>
      </c>
      <c r="J174" s="203"/>
      <c r="K174" s="203"/>
      <c r="L174" s="203"/>
      <c r="M174" s="203"/>
      <c r="O174" s="179"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2680</v>
      </c>
      <c r="O175" s="8"/>
      <c r="Q175" s="19"/>
      <c r="R175" s="158"/>
      <c r="S175" s="19"/>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58" t="s">
        <v>2623</v>
      </c>
      <c r="S176" s="19"/>
      <c r="T176" s="19"/>
      <c r="U176" s="19"/>
      <c r="V176" s="19"/>
      <c r="W176" s="19"/>
      <c r="X176" s="19"/>
      <c r="Y176" s="19"/>
      <c r="Z176" s="19"/>
      <c r="AA176" s="19"/>
      <c r="AB176" s="19"/>
    </row>
    <row r="177" spans="1:28" ht="23.25" x14ac:dyDescent="0.25">
      <c r="A177" s="9"/>
      <c r="B177" s="248" t="s">
        <v>2671</v>
      </c>
      <c r="C177" s="248"/>
      <c r="D177" s="248"/>
      <c r="E177" s="24">
        <v>0.02</v>
      </c>
      <c r="F177" s="172">
        <v>0.03</v>
      </c>
      <c r="G177" s="173">
        <f>IF(F177&gt;0,SUM(E177+F177),"")</f>
        <v>0.05</v>
      </c>
      <c r="H177" s="5"/>
      <c r="I177" s="245" t="s">
        <v>2675</v>
      </c>
      <c r="J177" s="246"/>
      <c r="K177" s="246"/>
      <c r="L177" s="247"/>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98648531.600000009</v>
      </c>
      <c r="F183" s="93"/>
      <c r="G183" s="94"/>
      <c r="H183" s="89"/>
      <c r="I183" s="91" t="s">
        <v>2632</v>
      </c>
      <c r="J183" s="178">
        <f>M177</f>
        <v>0</v>
      </c>
      <c r="K183" s="249" t="s">
        <v>2633</v>
      </c>
      <c r="L183" s="249"/>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4" t="s">
        <v>2664</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G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44194.895466898146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7" t="str">
        <f>HYPERLINK("#Integrante_4!A109","CAPACIDAD RESIDUAL")</f>
        <v>CAPACIDAD RESIDUAL</v>
      </c>
      <c r="F8" s="268"/>
      <c r="G8" s="269"/>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7" t="str">
        <f>HYPERLINK("#Integrante_4!A162","TALENTO HUMANO")</f>
        <v>TALENTO HUMANO</v>
      </c>
      <c r="F9" s="268"/>
      <c r="G9" s="269"/>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7" t="str">
        <f>HYPERLINK("#Integrante_4!F162","INFRAESTRUCTURA")</f>
        <v>INFRAESTRUCTURA</v>
      </c>
      <c r="F10" s="268"/>
      <c r="G10" s="269"/>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70"/>
      <c r="I20" s="143" t="s">
        <v>453</v>
      </c>
      <c r="J20" s="144" t="s">
        <v>973</v>
      </c>
      <c r="K20" s="145">
        <v>1972970632</v>
      </c>
      <c r="L20" s="146"/>
      <c r="M20" s="146">
        <v>44561</v>
      </c>
      <c r="N20" s="129">
        <f>+(M20-L20)/30</f>
        <v>1485.3666666666666</v>
      </c>
      <c r="O20" s="132"/>
      <c r="U20" s="128"/>
      <c r="V20" s="106">
        <f ca="1">NOW()</f>
        <v>44194.895466898146</v>
      </c>
      <c r="W20" s="106">
        <f ca="1">NOW()</f>
        <v>44194.895466898146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ORGANIZACION TIEMPOS DE PAZ</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2934</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58"/>
      <c r="S177" s="19"/>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58" t="s">
        <v>2623</v>
      </c>
      <c r="S178" s="19"/>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45" t="s">
        <v>2675</v>
      </c>
      <c r="J179" s="246"/>
      <c r="K179" s="246"/>
      <c r="L179" s="247"/>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98648531.600000009</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G10"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44194.895466898146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7" t="str">
        <f>HYPERLINK("#Integrante_5!A109","CAPACIDAD RESIDUAL")</f>
        <v>CAPACIDAD RESIDUAL</v>
      </c>
      <c r="F8" s="268"/>
      <c r="G8" s="269"/>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7" t="str">
        <f>HYPERLINK("#Integrante_5!A162","TALENTO HUMANO")</f>
        <v>TALENTO HUMANO</v>
      </c>
      <c r="F9" s="268"/>
      <c r="G9" s="269"/>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7" t="str">
        <f>HYPERLINK("#Integrante_5!F162","INFRAESTRUCTURA")</f>
        <v>INFRAESTRUCTURA</v>
      </c>
      <c r="F10" s="268"/>
      <c r="G10" s="269"/>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70"/>
      <c r="I20" s="143" t="s">
        <v>453</v>
      </c>
      <c r="J20" s="144" t="s">
        <v>973</v>
      </c>
      <c r="K20" s="145">
        <v>1972970632</v>
      </c>
      <c r="L20" s="146"/>
      <c r="M20" s="146">
        <v>44561</v>
      </c>
      <c r="N20" s="129">
        <f>+(M20-L20)/30</f>
        <v>1485.3666666666666</v>
      </c>
      <c r="O20" s="132"/>
      <c r="U20" s="128"/>
      <c r="V20" s="106">
        <f ca="1">NOW()</f>
        <v>44194.895466898146</v>
      </c>
      <c r="W20" s="106">
        <f ca="1">NOW()</f>
        <v>44194.895466898146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FUNDACIÓN LOS FLAMINGOS</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2934</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39" t="s">
        <v>2648</v>
      </c>
      <c r="J165" s="240"/>
      <c r="K165" s="240"/>
      <c r="L165" s="240"/>
      <c r="M165" s="240"/>
      <c r="N165" s="240"/>
      <c r="O165" s="241"/>
      <c r="U165" s="51"/>
    </row>
    <row r="166" spans="1:28" x14ac:dyDescent="0.25">
      <c r="A166" s="9"/>
      <c r="B166" s="209" t="s">
        <v>2663</v>
      </c>
      <c r="C166" s="209"/>
      <c r="D166" s="209"/>
      <c r="E166" s="8"/>
      <c r="F166" s="5"/>
      <c r="H166" s="82" t="s">
        <v>2662</v>
      </c>
      <c r="I166" s="239"/>
      <c r="J166" s="240"/>
      <c r="K166" s="240"/>
      <c r="L166" s="240"/>
      <c r="M166" s="240"/>
      <c r="N166" s="240"/>
      <c r="O166" s="24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08"/>
      <c r="P170" s="77"/>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2671</v>
      </c>
      <c r="C174" s="195"/>
      <c r="D174" s="195"/>
      <c r="E174" s="195"/>
      <c r="F174" s="195"/>
      <c r="G174" s="195"/>
      <c r="H174" s="20"/>
      <c r="I174" s="202" t="s">
        <v>2679</v>
      </c>
      <c r="J174" s="203"/>
      <c r="K174" s="203"/>
      <c r="L174" s="203"/>
      <c r="M174" s="203"/>
      <c r="O174" s="179"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2680</v>
      </c>
      <c r="O175" s="8"/>
      <c r="Q175" s="19"/>
      <c r="R175" s="19"/>
      <c r="S175" s="158"/>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9"/>
      <c r="S176" s="158" t="s">
        <v>2623</v>
      </c>
      <c r="T176" s="19"/>
      <c r="U176" s="19"/>
      <c r="V176" s="19"/>
      <c r="W176" s="19"/>
      <c r="X176" s="19"/>
      <c r="Y176" s="19"/>
      <c r="Z176" s="19"/>
      <c r="AA176" s="19"/>
      <c r="AB176" s="19"/>
    </row>
    <row r="177" spans="1:28" ht="23.25" x14ac:dyDescent="0.25">
      <c r="A177" s="9"/>
      <c r="B177" s="248" t="s">
        <v>2671</v>
      </c>
      <c r="C177" s="248"/>
      <c r="D177" s="248"/>
      <c r="E177" s="24">
        <v>0.02</v>
      </c>
      <c r="F177" s="172">
        <v>0.03</v>
      </c>
      <c r="G177" s="173">
        <f>IF(F177&gt;0,SUM(E177+F177),"")</f>
        <v>0.05</v>
      </c>
      <c r="H177" s="5"/>
      <c r="I177" s="245" t="s">
        <v>2673</v>
      </c>
      <c r="J177" s="246"/>
      <c r="K177" s="246"/>
      <c r="L177" s="247"/>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98648531.600000009</v>
      </c>
      <c r="F183" s="93"/>
      <c r="G183" s="94"/>
      <c r="H183" s="89"/>
      <c r="I183" s="91" t="s">
        <v>2632</v>
      </c>
      <c r="J183" s="178">
        <f>M177</f>
        <v>0</v>
      </c>
      <c r="K183" s="249" t="s">
        <v>2633</v>
      </c>
      <c r="L183" s="249"/>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4" t="s">
        <v>2664</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D1" zoomScale="54" zoomScaleNormal="54" zoomScaleSheetLayoutView="40" zoomScalePageLayoutView="40" workbookViewId="0">
      <selection activeCell="K23" sqref="K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44194.895466898146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7" t="str">
        <f>HYPERLINK("#Integrante_6!A109","CAPACIDAD RESIDUAL")</f>
        <v>CAPACIDAD RESIDUAL</v>
      </c>
      <c r="F8" s="268"/>
      <c r="G8" s="269"/>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7" t="str">
        <f>HYPERLINK("#Integrante_6!A162","TALENTO HUMANO")</f>
        <v>TALENTO HUMANO</v>
      </c>
      <c r="F9" s="268"/>
      <c r="G9" s="269"/>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7" t="str">
        <f>HYPERLINK("#Integrante_6!F162","INFRAESTRUCTURA")</f>
        <v>INFRAESTRUCTURA</v>
      </c>
      <c r="F10" s="268"/>
      <c r="G10" s="269"/>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2936</v>
      </c>
      <c r="D15" s="35"/>
      <c r="E15" s="35"/>
      <c r="F15" s="5"/>
      <c r="G15" s="32" t="s">
        <v>1168</v>
      </c>
      <c r="H15" s="104" t="s">
        <v>453</v>
      </c>
      <c r="I15" s="32" t="s">
        <v>2629</v>
      </c>
      <c r="J15" s="109" t="s">
        <v>2637</v>
      </c>
      <c r="L15" s="264" t="s">
        <v>8</v>
      </c>
      <c r="M15" s="264"/>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70"/>
      <c r="I20" s="143" t="s">
        <v>453</v>
      </c>
      <c r="J20" s="144" t="s">
        <v>973</v>
      </c>
      <c r="K20" s="145">
        <v>1972970632</v>
      </c>
      <c r="L20" s="146"/>
      <c r="M20" s="146">
        <v>44561</v>
      </c>
      <c r="N20" s="129">
        <f>+(M20-L20)/30</f>
        <v>1485.3666666666666</v>
      </c>
      <c r="O20" s="132"/>
      <c r="U20" s="128"/>
      <c r="V20" s="106">
        <f ca="1">NOW()</f>
        <v>44194.895466898146</v>
      </c>
      <c r="W20" s="106">
        <f ca="1">NOW()</f>
        <v>44194.895466898146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FUNDACIÓN SEMILLAS DEL SUR</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2934</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2663</v>
      </c>
      <c r="C168" s="209"/>
      <c r="D168" s="209"/>
      <c r="E168" s="8"/>
      <c r="F168" s="5"/>
      <c r="H168" s="82" t="s">
        <v>2662</v>
      </c>
      <c r="I168" s="239"/>
      <c r="J168" s="240"/>
      <c r="K168" s="240"/>
      <c r="L168" s="240"/>
      <c r="M168" s="240"/>
      <c r="N168" s="240"/>
      <c r="O168" s="24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7"/>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79"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9"/>
      <c r="S178" s="158" t="s">
        <v>2623</v>
      </c>
      <c r="T178" s="19"/>
      <c r="U178" s="19"/>
      <c r="V178" s="19"/>
      <c r="W178" s="19"/>
      <c r="X178" s="19"/>
      <c r="Y178" s="19"/>
      <c r="Z178" s="19"/>
      <c r="AA178" s="19"/>
      <c r="AB178" s="19"/>
    </row>
    <row r="179" spans="1:28" ht="23.25" x14ac:dyDescent="0.25">
      <c r="A179" s="9"/>
      <c r="B179" s="248" t="s">
        <v>2671</v>
      </c>
      <c r="C179" s="248"/>
      <c r="D179" s="248"/>
      <c r="E179" s="24">
        <v>0.02</v>
      </c>
      <c r="F179" s="172">
        <v>0.03</v>
      </c>
      <c r="G179" s="173">
        <f>IF(F179&gt;0,SUM(E179+F179),"")</f>
        <v>0.05</v>
      </c>
      <c r="H179" s="5"/>
      <c r="I179" s="245" t="s">
        <v>2673</v>
      </c>
      <c r="J179" s="246"/>
      <c r="K179" s="246"/>
      <c r="L179" s="247"/>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98648531.600000009</v>
      </c>
      <c r="F185" s="93"/>
      <c r="G185" s="94"/>
      <c r="H185" s="89"/>
      <c r="I185" s="91" t="s">
        <v>2632</v>
      </c>
      <c r="J185" s="178">
        <f>M179</f>
        <v>0</v>
      </c>
      <c r="K185" s="249" t="s">
        <v>2633</v>
      </c>
      <c r="L185" s="249"/>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2020-12-30T02:32:51Z</cp:lastPrinted>
  <dcterms:created xsi:type="dcterms:W3CDTF">2020-10-14T21:57:42Z</dcterms:created>
  <dcterms:modified xsi:type="dcterms:W3CDTF">2020-12-30T02:36:33Z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