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nvitaciones Contratos Integrales Diciembre 2020\INVITACIONES 2\NUTRI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2" i="12" l="1"/>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<sst xmlns="http://schemas.openxmlformats.org/spreadsheetml/2006/main" count="3291" uniqueCount="2715">
  <si>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</si>
  <si>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</si>
  <si>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</si>
  <si>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</si>
  <si>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</si>
  <si>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</si>
  <si>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</si>
  <si>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</si>
  <si>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</si>
  <si>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</si>
  <si>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</si>
  <si>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</si>
  <si>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</si>
  <si>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</si>
  <si>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</si>
  <si>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</si>
  <si>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</si>
  <si>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</si>
  <si>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</si>
  <si>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</si>
  <si>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</si>
  <si>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</si>
  <si>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</si>
  <si>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</si>
  <si>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</si>
  <si>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</si>
  <si>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</si>
  <si>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</si>
  <si>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</si>
  <si>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</si>
  <si>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</si>
  <si>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</si>
  <si>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</si>
  <si>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</si>
  <si>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</si>
  <si>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</si>
  <si>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</si>
  <si>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</si>
  <si>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</si>
  <si>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</si>
  <si>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</si>
  <si>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</si>
  <si>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</si>
  <si>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</si>
  <si>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</si>
  <si>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</si>
  <si>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</si>
  <si>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</si>
  <si>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</si>
  <si>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</si>
  <si>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</si>
  <si>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</si>
  <si>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</si>
  <si>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</si>
  <si>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</si>
  <si>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</si>
  <si>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</si>
  <si>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</si>
  <si>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</si>
  <si>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</si>
  <si>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</si>
  <si>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</si>
  <si>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</si>
  <si>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</si>
  <si>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</si>
  <si>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</si>
  <si>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</si>
  <si>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</si>
  <si>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</si>
  <si>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</si>
  <si>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</si>
  <si>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</si>
  <si>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</si>
  <si>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</si>
  <si>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</si>
  <si>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</si>
  <si>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</si>
  <si>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</si>
  <si>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</si>
  <si>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</si>
  <si>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</si>
  <si>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</si>
  <si>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</si>
  <si>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</si>
  <si>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</si>
  <si>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</si>
  <si>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</si>
  <si>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</si>
  <si>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</si>
  <si>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</si>
  <si>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</si>
  <si>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</si>
  <si>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</si>
  <si>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</si>
  <si>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</si>
  <si>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</si>
  <si>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</si>
  <si>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</si>
  <si>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</si>
  <si>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</si>
  <si>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</si>
  <si>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</si>
  <si>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</si>
  <si>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</si>
  <si>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</si>
  <si>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</si>
  <si>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</si>
  <si>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</si>
  <si>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</si>
  <si>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</si>
  <si>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</si>
  <si>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</si>
  <si>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</si>
  <si>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</si>
  <si>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</si>
  <si>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</si>
  <si>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</si>
  <si>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</si>
  <si>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</si>
  <si>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</si>
  <si>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</si>
  <si>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</si>
  <si>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</si>
  <si>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</si>
  <si>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</si>
  <si>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</si>
  <si>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</si>
  <si>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</si>
  <si>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</si>
  <si>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</si>
  <si>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</si>
  <si>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</si>
  <si>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</si>
  <si>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</si>
  <si>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</si>
  <si>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</si>
  <si>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</si>
  <si>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</si>
  <si>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</si>
  <si>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</si>
  <si>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</si>
  <si>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</si>
  <si>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</si>
  <si>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</si>
  <si>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</si>
  <si>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</si>
  <si>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</si>
  <si>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</si>
  <si>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</si>
  <si>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</si>
  <si>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</si>
  <si>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</si>
  <si>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</si>
  <si>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</si>
  <si>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</si>
  <si>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</si>
  <si>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</si>
  <si>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</si>
  <si>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</si>
  <si>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</si>
  <si>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</si>
  <si>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</si>
  <si>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</si>
  <si>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</si>
  <si>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</si>
  <si>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</si>
  <si>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</si>
  <si>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</si>
  <si>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</si>
  <si>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</si>
  <si>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</si>
  <si>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</si>
  <si>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</si>
  <si>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</si>
  <si>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</si>
  <si>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</si>
  <si>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</si>
  <si>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</si>
  <si>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</si>
  <si>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</si>
  <si>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</si>
  <si>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</si>
  <si>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</si>
  <si>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</si>
  <si>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</si>
  <si>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</si>
  <si>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</si>
  <si>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</si>
  <si>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</si>
  <si>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</si>
  <si>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</si>
  <si>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</si>
  <si>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</si>
  <si>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</si>
  <si>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</si>
  <si>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</si>
  <si>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</si>
  <si>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</si>
  <si>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</si>
  <si>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</si>
  <si>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</si>
  <si>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</si>
  <si>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</si>
  <si>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</si>
  <si>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</si>
  <si>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</si>
  <si>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</si>
  <si>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</si>
  <si>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</si>
  <si>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</si>
  <si>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</si>
  <si>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</si>
  <si>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</si>
  <si>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</si>
  <si>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</si>
  <si>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</si>
  <si>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</si>
  <si>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</si>
  <si>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</si>
  <si>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</si>
  <si>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</si>
  <si>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</si>
  <si>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</si>
  <si>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</si>
  <si>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</si>
  <si>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</si>
  <si>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</si>
  <si>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</si>
  <si>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</si>
  <si>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</si>
  <si>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</si>
  <si>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</si>
  <si>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</si>
  <si>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</si>
  <si>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</si>
  <si>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</si>
  <si>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</si>
  <si>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</si>
  <si>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</si>
  <si>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</si>
  <si>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</si>
  <si>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</si>
  <si>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</si>
  <si>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</si>
  <si>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</si>
  <si>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</si>
  <si>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</si>
  <si>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</si>
  <si>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</si>
  <si>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</si>
  <si>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</si>
  <si>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</si>
  <si>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</si>
  <si>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</si>
  <si>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</si>
  <si>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</si>
  <si>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</si>
  <si>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</si>
  <si>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</si>
  <si>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</si>
  <si>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</si>
  <si>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</si>
  <si>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</si>
  <si>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</si>
  <si>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</si>
  <si>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</si>
  <si>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</si>
  <si>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</si>
  <si>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</si>
  <si>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</si>
  <si>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</si>
  <si>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</si>
  <si>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</si>
  <si>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</si>
  <si>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</si>
  <si>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</si>
  <si>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</si>
  <si>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</si>
  <si>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</si>
  <si>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</si>
  <si>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</si>
  <si>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</si>
  <si>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</si>
  <si>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</si>
  <si>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</si>
  <si>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</si>
  <si>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</si>
  <si>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</si>
  <si>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</si>
  <si>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</si>
  <si>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</si>
  <si>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</si>
  <si>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</si>
  <si>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</si>
  <si>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</si>
  <si>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</si>
  <si>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</si>
  <si>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</si>
  <si>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</si>
  <si>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</si>
  <si>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</si>
  <si>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</si>
  <si>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</si>
  <si>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</si>
  <si>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</si>
  <si>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</si>
  <si>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</si>
  <si>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</si>
  <si>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</si>
  <si>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</si>
  <si>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</si>
  <si>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</si>
  <si>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</si>
  <si>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</si>
  <si>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</si>
  <si>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</si>
  <si>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</si>
  <si>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</si>
  <si>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</si>
  <si>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</si>
  <si>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</si>
  <si>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</si>
  <si>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</si>
  <si>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</si>
  <si>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</si>
  <si>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</si>
  <si>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</si>
  <si>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</si>
  <si>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</si>
  <si>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</si>
  <si>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</si>
  <si>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</si>
  <si>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</si>
  <si>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</si>
  <si>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</si>
  <si>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</si>
  <si>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</si>
  <si>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</si>
  <si>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</si>
  <si>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</si>
  <si>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</si>
  <si>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</si>
  <si>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</si>
  <si>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</si>
  <si>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</si>
  <si>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</si>
  <si>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</si>
  <si>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</si>
  <si>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</si>
  <si>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</si>
  <si>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</si>
  <si>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</si>
  <si>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</si>
  <si>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</si>
  <si>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</si>
  <si>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</si>
  <si>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</si>
  <si>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</si>
  <si>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</si>
  <si>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</si>
  <si>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</si>
  <si>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</si>
  <si>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</si>
  <si>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</si>
  <si>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</si>
  <si>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</si>
  <si>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</si>
  <si>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</si>
  <si>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</si>
  <si>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</si>
  <si>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</si>
  <si>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</si>
  <si>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</si>
  <si>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</si>
  <si>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</si>
  <si>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</si>
  <si>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</si>
  <si>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</si>
  <si>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</si>
  <si>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</si>
  <si>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</si>
  <si>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</si>
  <si>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</si>
  <si>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</si>
  <si>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</si>
  <si>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</si>
  <si>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</si>
  <si>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</si>
  <si>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</si>
  <si>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</si>
  <si>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</si>
  <si>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</si>
  <si>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</si>
  <si>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</si>
  <si>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</si>
  <si>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</si>
  <si>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</si>
  <si>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</si>
  <si>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</si>
  <si>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</si>
  <si>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</si>
  <si>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</si>
  <si>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</si>
  <si>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</si>
  <si>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</si>
  <si>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</si>
  <si>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</si>
  <si>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</si>
  <si>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</si>
  <si>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</si>
  <si>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</si>
  <si>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</si>
  <si>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</si>
  <si>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</si>
  <si>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</si>
  <si>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</si>
  <si>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</si>
  <si>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</si>
  <si>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</si>
  <si>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</si>
  <si>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</si>
  <si>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</si>
  <si>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</si>
  <si>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</si>
  <si>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</si>
  <si>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</si>
  <si>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</si>
  <si>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</si>
  <si>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</si>
  <si>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</si>
  <si>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</si>
  <si>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</si>
  <si>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</si>
  <si>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</si>
  <si>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</si>
  <si>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</si>
  <si>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</si>
  <si>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</si>
  <si>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</si>
  <si>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</si>
  <si>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</si>
  <si>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</si>
  <si>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</si>
  <si>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</si>
  <si>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</si>
  <si>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</si>
  <si>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</si>
  <si>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</si>
  <si>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</si>
  <si>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</si>
  <si>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</si>
  <si>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</si>
  <si>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</si>
  <si>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</si>
  <si>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</si>
  <si>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</si>
  <si>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</si>
  <si>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</si>
  <si>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</si>
  <si>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</si>
  <si>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</si>
  <si>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</si>
  <si>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</si>
  <si>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</si>
  <si>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</si>
  <si>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</si>
  <si>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</si>
  <si>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</si>
  <si>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</si>
  <si>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</si>
  <si>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</si>
  <si>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</si>
  <si>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</si>
  <si>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</si>
  <si>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</si>
  <si>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</si>
  <si>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</si>
  <si>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</si>
  <si>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</si>
  <si>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</si>
  <si>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</si>
  <si>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</si>
  <si>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</si>
  <si>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</si>
  <si>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</si>
  <si>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</si>
  <si>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</si>
  <si>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</si>
  <si>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</si>
  <si>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</si>
  <si>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</si>
  <si>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</si>
  <si>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</si>
  <si>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</si>
  <si>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</si>
  <si>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</si>
  <si>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</si>
  <si>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</si>
  <si>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</si>
  <si>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</si>
  <si>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</si>
  <si>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</si>
  <si>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</si>
  <si>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</si>
  <si>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</si>
  <si>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</si>
  <si>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</si>
  <si>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</si>
  <si>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</si>
  <si>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</si>
  <si>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</si>
  <si>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</si>
  <si>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</si>
  <si>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</si>
  <si>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</si>
  <si>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</si>
  <si>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</si>
  <si>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</si>
  <si>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</si>
  <si>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</si>
  <si>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</si>
  <si>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</si>
  <si>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</si>
  <si>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</si>
  <si>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</si>
  <si>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</si>
  <si>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</si>
  <si>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</si>
  <si>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</si>
  <si>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</si>
  <si>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</si>
  <si>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</si>
  <si>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</si>
  <si>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</si>
  <si>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</si>
  <si>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</si>
  <si>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</si>
  <si>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</si>
  <si>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</si>
  <si>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</si>
  <si>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</si>
  <si>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</si>
  <si>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</si>
  <si>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</si>
  <si>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</si>
  <si>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</si>
  <si>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</si>
  <si>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</si>
  <si>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</si>
  <si>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</si>
  <si>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</si>
  <si>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</si>
  <si>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</si>
  <si>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</si>
  <si>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</si>
  <si>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</si>
  <si>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</si>
  <si>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</si>
  <si>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</si>
  <si>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</si>
  <si>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</si>
  <si>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</si>
  <si>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</si>
  <si>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</si>
  <si>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</si>
  <si>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</si>
  <si>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</si>
  <si>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</si>
  <si>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</si>
  <si>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</si>
  <si>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</si>
  <si>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</si>
  <si>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</si>
  <si>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</si>
  <si>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</si>
  <si>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</si>
  <si>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</si>
  <si>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</si>
  <si>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</si>
  <si>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</si>
  <si>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</si>
  <si>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</si>
  <si>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</si>
  <si>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</si>
  <si>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</si>
  <si>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</si>
  <si>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</si>
  <si>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</si>
  <si>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</si>
  <si>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</si>
  <si>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</si>
  <si>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</si>
  <si>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</si>
  <si>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</si>
  <si>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</si>
  <si>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</si>
  <si>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</si>
  <si>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</si>
  <si>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</si>
  <si>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</si>
  <si>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</si>
  <si>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</si>
  <si>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</si>
  <si>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</si>
  <si>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</si>
  <si>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</si>
  <si>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</si>
  <si>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</si>
  <si>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</si>
  <si>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</si>
  <si>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</si>
  <si>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</si>
  <si>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</si>
  <si>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</si>
  <si>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</si>
  <si>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</si>
  <si>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</si>
  <si>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</si>
  <si>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</si>
  <si>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</si>
  <si>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</si>
  <si>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</si>
  <si>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</si>
  <si>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</si>
  <si>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</si>
  <si>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</si>
  <si>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</si>
  <si>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</si>
  <si>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</si>
  <si>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</si>
  <si>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</si>
  <si>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</si>
  <si>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</si>
  <si>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</si>
  <si>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</si>
  <si>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</si>
  <si>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</si>
  <si>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</si>
  <si>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</si>
  <si>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</si>
  <si>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</si>
  <si>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</si>
  <si>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</si>
  <si>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</si>
  <si>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</si>
  <si>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</si>
  <si>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</si>
  <si>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</si>
  <si>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</si>
  <si>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</si>
  <si>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</si>
  <si>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</si>
  <si>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</si>
  <si>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</si>
  <si>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</si>
  <si>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</si>
  <si>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</si>
  <si>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</si>
  <si>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</si>
  <si>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</si>
  <si>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</si>
  <si>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</si>
  <si>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</si>
  <si>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</si>
  <si>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</si>
  <si>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</si>
  <si>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</si>
  <si>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</si>
  <si>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</si>
  <si>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</si>
  <si>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</si>
  <si>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</si>
  <si>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</si>
  <si>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</si>
  <si>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</si>
  <si>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</si>
  <si>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</si>
  <si>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</si>
  <si>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</si>
  <si>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</si>
  <si>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</si>
  <si>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</si>
  <si>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</si>
  <si>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</si>
  <si>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</si>
  <si>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</si>
  <si>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</si>
  <si>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</si>
  <si>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</si>
  <si>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</si>
  <si>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</si>
  <si>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</si>
  <si>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</si>
  <si>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</si>
  <si>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</si>
  <si>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</si>
  <si>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</si>
  <si>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</si>
  <si>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</si>
  <si>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</si>
  <si>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</si>
  <si>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</si>
  <si>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</si>
  <si>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</si>
  <si>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</si>
  <si>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</si>
  <si>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</si>
  <si>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</si>
  <si>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</si>
  <si>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</si>
  <si>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</si>
  <si>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</si>
  <si>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</si>
  <si>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</si>
  <si>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</si>
  <si>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</si>
  <si>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</si>
  <si>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</si>
  <si>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</si>
  <si>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</si>
  <si>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</si>
  <si>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</si>
  <si>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</si>
  <si>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</si>
  <si>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</si>
  <si>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</si>
  <si>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</si>
  <si>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</si>
  <si>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</si>
  <si>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</si>
  <si>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</si>
  <si>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</si>
  <si>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</si>
  <si>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</si>
  <si>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</si>
  <si>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</si>
  <si>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</si>
  <si>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</si>
  <si>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</si>
  <si>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</si>
  <si>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</si>
  <si>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</si>
  <si>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</si>
  <si>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</si>
  <si>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</si>
  <si>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</si>
  <si>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</si>
  <si>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</si>
  <si>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</si>
  <si>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</si>
  <si>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</si>
  <si>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</si>
  <si>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</si>
  <si>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</si>
  <si>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</si>
  <si>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</si>
  <si>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</si>
  <si>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</si>
  <si>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</si>
  <si>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</si>
  <si>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</si>
  <si>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</si>
  <si>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</si>
  <si>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</si>
  <si>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</si>
  <si>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</si>
  <si>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</si>
  <si>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</si>
  <si>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</si>
  <si>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</si>
  <si>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</si>
  <si>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</si>
  <si>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</si>
  <si>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</si>
  <si>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</si>
  <si>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</si>
  <si>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</si>
  <si>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</si>
  <si>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</si>
  <si>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</si>
  <si>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</si>
  <si>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</si>
  <si>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</si>
  <si>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</si>
  <si>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</si>
  <si>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</si>
  <si>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</si>
  <si>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</si>
  <si>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</si>
  <si>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</si>
  <si>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</si>
  <si>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</si>
  <si>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</si>
  <si>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</si>
  <si>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</si>
  <si>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</si>
  <si>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</si>
  <si>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</si>
  <si>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</si>
  <si>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</si>
  <si>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</si>
  <si>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</si>
  <si>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</si>
  <si>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</si>
  <si>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</si>
  <si>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</si>
  <si>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</si>
  <si>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</si>
  <si>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</si>
  <si>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</si>
  <si>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</si>
  <si>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</si>
  <si>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</si>
  <si>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</si>
  <si>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</si>
  <si>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</si>
  <si>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</si>
  <si>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</si>
  <si>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</si>
  <si>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</si>
  <si>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</si>
  <si>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</si>
  <si>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</si>
  <si>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</si>
  <si>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</si>
  <si>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</si>
  <si>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</si>
  <si>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</si>
  <si>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</si>
  <si>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</si>
  <si>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</si>
  <si>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</si>
  <si>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</si>
  <si>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</si>
  <si>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</si>
  <si>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</si>
  <si>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</si>
  <si>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</si>
  <si>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</si>
  <si>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</si>
  <si>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</si>
  <si>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</si>
  <si>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</si>
  <si>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</si>
  <si>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</si>
  <si>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</si>
  <si>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</si>
  <si>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</si>
  <si>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</si>
  <si>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</si>
  <si>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</si>
  <si>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</si>
  <si>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</si>
  <si>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</si>
  <si>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</si>
  <si>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</si>
  <si>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</si>
  <si>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</si>
  <si>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</si>
  <si>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</si>
  <si>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</si>
  <si>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</si>
  <si>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</si>
  <si>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</si>
  <si>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</si>
  <si>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</si>
  <si>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</si>
  <si>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</si>
  <si>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</si>
  <si>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</si>
  <si>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</si>
  <si>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</si>
  <si>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</si>
  <si>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</si>
  <si>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</si>
  <si>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</si>
  <si>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</si>
  <si>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</si>
  <si>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</si>
  <si>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</si>
  <si>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</si>
  <si>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</si>
  <si>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</si>
  <si>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</si>
  <si>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</si>
  <si>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</si>
  <si>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</si>
  <si>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</si>
  <si>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</si>
  <si>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</si>
  <si>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</si>
  <si>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</si>
  <si>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</si>
  <si>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</si>
  <si>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</si>
  <si>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</si>
  <si>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</si>
  <si>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</si>
  <si>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</si>
  <si>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</si>
  <si>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</si>
  <si>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</si>
  <si>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</si>
  <si>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</si>
  <si>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</si>
  <si>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</si>
  <si>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</si>
  <si>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</si>
  <si>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</si>
  <si>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</si>
  <si>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</si>
  <si>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</si>
  <si>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</si>
  <si>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</si>
  <si>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</si>
  <si>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</si>
  <si>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</si>
  <si>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</si>
  <si>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</si>
  <si>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</si>
  <si>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</si>
  <si>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</si>
  <si>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</si>
  <si>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</si>
  <si>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</si>
  <si>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</si>
  <si>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</si>
  <si>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</si>
  <si>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</si>
  <si>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</si>
  <si>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</si>
  <si>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</si>
  <si>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</si>
  <si>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</si>
  <si>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</si>
  <si>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</si>
  <si>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</si>
  <si>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</si>
  <si>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</si>
  <si>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</si>
  <si>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</si>
  <si>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</si>
  <si>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</si>
  <si>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</si>
  <si>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</si>
  <si>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</si>
  <si>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</si>
  <si>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</si>
  <si>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</si>
  <si>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</si>
  <si>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</si>
  <si>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</si>
  <si>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</si>
  <si>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</si>
  <si>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</si>
  <si>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</si>
  <si>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</si>
  <si>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</si>
  <si>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</si>
  <si>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</si>
  <si>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</si>
  <si>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</si>
  <si>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</si>
  <si>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</si>
  <si>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</si>
  <si>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</si>
  <si>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</si>
  <si>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</si>
  <si>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</si>
  <si>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</si>
  <si>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</si>
  <si>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</si>
  <si>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</si>
  <si>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</si>
  <si>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</si>
  <si>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</si>
  <si>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</si>
  <si>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</si>
  <si>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</si>
  <si>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</si>
  <si>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</si>
  <si>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</si>
  <si>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</si>
  <si>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</si>
  <si>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</si>
  <si>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</si>
  <si>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</si>
  <si>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</si>
  <si>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</si>
  <si>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</si>
  <si>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</si>
  <si>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</si>
  <si>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</si>
  <si>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</si>
  <si>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</si>
  <si>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</si>
  <si>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</si>
  <si>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</si>
  <si>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</si>
  <si>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</si>
  <si>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</si>
  <si>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</si>
  <si>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</si>
  <si>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</si>
  <si>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</si>
  <si>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</si>
  <si>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</si>
  <si>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</si>
  <si>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</si>
  <si>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</si>
  <si>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</si>
  <si>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</si>
  <si>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</si>
  <si>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</si>
  <si>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</si>
  <si>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</si>
  <si>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</si>
  <si>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</si>
  <si>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</si>
  <si>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</si>
  <si>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</si>
  <si>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</si>
  <si>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</si>
  <si>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</si>
  <si>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</si>
  <si>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</si>
  <si>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</si>
  <si>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</si>
  <si>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</si>
  <si>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</si>
  <si>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</si>
  <si>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</si>
  <si>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</si>
  <si>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</si>
  <si>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</si>
  <si>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</si>
  <si>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</si>
  <si>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</si>
  <si>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</si>
  <si>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</si>
  <si>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</si>
  <si>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</si>
  <si>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</si>
  <si>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</si>
  <si>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</si>
  <si>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</si>
  <si>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</si>
  <si>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</si>
  <si>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</si>
  <si>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</si>
  <si>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</si>
  <si>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</si>
  <si>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</si>
  <si>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</si>
  <si>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</si>
  <si>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</si>
  <si>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</si>
  <si>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</si>
  <si>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</si>
  <si>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</si>
  <si>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</si>
  <si>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</si>
  <si>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</si>
  <si>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</si>
  <si>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</si>
  <si>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</si>
  <si>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</si>
  <si>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</si>
  <si>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</si>
  <si>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</si>
  <si>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</si>
  <si>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</si>
  <si>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</si>
  <si>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</si>
  <si>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</si>
  <si>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</si>
  <si>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</si>
  <si>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</si>
  <si>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</si>
  <si>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</si>
  <si>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</si>
  <si>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</si>
  <si>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</si>
  <si>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</si>
  <si>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</si>
  <si>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</si>
  <si>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</si>
  <si>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</si>
  <si>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</si>
  <si>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</si>
  <si>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</si>
  <si>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</si>
  <si>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</si>
  <si>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</si>
  <si>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</si>
  <si>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</si>
  <si>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</si>
  <si>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</si>
  <si>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</si>
  <si>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</si>
  <si>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</si>
  <si>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</si>
  <si>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</si>
  <si>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</si>
  <si>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</si>
  <si>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</si>
  <si>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</si>
  <si>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</si>
  <si>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</si>
  <si>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</si>
  <si>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</si>
  <si>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</si>
  <si>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</si>
  <si>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</si>
  <si>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</si>
  <si>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</si>
  <si>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</si>
  <si>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</si>
  <si>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</si>
  <si>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</si>
  <si>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</si>
  <si>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</si>
  <si>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</si>
  <si>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</si>
  <si>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</si>
  <si>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</si>
  <si>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</si>
  <si>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</si>
  <si>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</si>
  <si>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</si>
  <si>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</si>
  <si>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</si>
  <si>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</si>
  <si>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</si>
  <si>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</si>
  <si>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</si>
  <si>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</si>
  <si>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</si>
  <si>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</si>
  <si>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</si>
  <si>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</si>
  <si>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</si>
  <si>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</si>
  <si>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</si>
  <si>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</si>
  <si>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</si>
  <si>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</si>
  <si>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</si>
  <si>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</si>
  <si>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</si>
  <si>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</si>
  <si>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</si>
  <si>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</si>
  <si>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</si>
  <si>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</si>
  <si>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</si>
  <si>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</si>
  <si>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</si>
  <si>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</si>
  <si>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</si>
  <si>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</si>
  <si>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</si>
  <si>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</si>
  <si>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</si>
  <si>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</si>
  <si>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</si>
  <si>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</si>
  <si>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</si>
  <si>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</si>
  <si>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</si>
  <si>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</si>
  <si>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</si>
  <si>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</si>
  <si>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</si>
  <si>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</si>
  <si>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</si>
  <si>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</si>
  <si>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</si>
  <si>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</si>
  <si>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</si>
  <si>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</si>
  <si>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</si>
  <si>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</si>
  <si>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</si>
  <si>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</si>
  <si>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</si>
  <si>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</si>
  <si>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</si>
  <si>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</si>
  <si>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</si>
  <si>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</si>
  <si>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</si>
  <si>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</si>
  <si>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</si>
  <si>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</si>
  <si>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</si>
  <si>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</si>
  <si>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</si>
  <si>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</si>
  <si>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</si>
  <si>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</si>
  <si>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</si>
  <si>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</si>
  <si>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</si>
  <si>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</si>
  <si>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</si>
  <si>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</si>
  <si>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</si>
  <si>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</si>
  <si>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</si>
  <si>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</si>
  <si>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</si>
  <si>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</si>
  <si>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</si>
  <si>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</si>
  <si>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</si>
  <si>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</si>
  <si>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</si>
  <si>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</si>
  <si>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</si>
  <si>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</si>
  <si>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</si>
  <si>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</si>
  <si>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</si>
  <si>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</si>
  <si>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</si>
  <si>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</si>
  <si>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</si>
  <si>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</si>
  <si>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</si>
  <si>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</si>
  <si>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</si>
  <si>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</si>
  <si>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</si>
  <si>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</si>
  <si>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</si>
  <si>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</si>
  <si>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</si>
  <si>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</si>
  <si>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</si>
  <si>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</si>
  <si>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</si>
  <si>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</si>
  <si>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</si>
  <si>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</si>
  <si>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</si>
  <si>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</si>
  <si>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</si>
  <si>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</si>
  <si>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</si>
  <si>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</si>
  <si>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</si>
  <si>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</si>
  <si>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</si>
  <si>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</si>
  <si>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</si>
  <si>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</si>
  <si>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</si>
  <si>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</si>
  <si>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</si>
  <si>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</si>
  <si>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</si>
  <si>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</si>
  <si>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</si>
  <si>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</si>
  <si>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</si>
  <si>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</si>
  <si>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</si>
  <si>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</si>
  <si>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</si>
  <si>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</si>
  <si>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</si>
  <si>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</si>
  <si>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</si>
  <si>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</si>
  <si>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</si>
  <si>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</si>
  <si>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</si>
  <si>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</si>
  <si>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</si>
  <si>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</si>
  <si>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</si>
  <si>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</si>
  <si>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</si>
  <si>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</si>
  <si>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</si>
  <si>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</si>
  <si>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</si>
  <si>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</si>
  <si>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</si>
  <si>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</si>
  <si>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</si>
  <si>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</si>
  <si>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</si>
  <si>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</si>
  <si>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</si>
  <si>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</si>
  <si>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</si>
  <si>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</si>
  <si>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</si>
  <si>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</si>
  <si>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</si>
  <si>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</si>
  <si>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</si>
  <si>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</si>
  <si>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</si>
  <si>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</si>
  <si>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</si>
  <si>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</si>
  <si>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</si>
  <si>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</si>
  <si>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</si>
  <si>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</si>
  <si>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</si>
  <si>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</si>
  <si>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</si>
  <si>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</si>
  <si>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</si>
  <si>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</si>
  <si>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</si>
  <si>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</si>
  <si>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</si>
  <si>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</si>
  <si>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</si>
  <si>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</si>
  <si>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</si>
  <si>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</si>
  <si>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</si>
  <si>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</si>
  <si>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</si>
  <si>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</si>
  <si>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</si>
  <si>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</si>
  <si>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</si>
  <si>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</si>
  <si>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</si>
  <si>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</si>
  <si>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</si>
  <si>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</si>
  <si>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</si>
  <si>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</si>
  <si>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</si>
  <si>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</si>
  <si>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</si>
  <si>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</si>
  <si>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</si>
  <si>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</si>
  <si>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</si>
  <si>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</si>
  <si>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</si>
  <si>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</si>
  <si>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</si>
  <si>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</si>
  <si>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</si>
  <si>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</si>
  <si>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</si>
  <si>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</si>
  <si>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</si>
  <si>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</si>
  <si>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</si>
  <si>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</si>
  <si>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</si>
  <si>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</si>
  <si>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</si>
  <si>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</si>
  <si>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</si>
  <si>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</si>
  <si>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</si>
  <si>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</si>
  <si>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</si>
  <si>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</si>
  <si>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</si>
  <si>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</si>
  <si>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</si>
  <si>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</si>
  <si>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</si>
  <si>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</si>
  <si>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</si>
  <si>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</si>
  <si>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</si>
  <si>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</si>
  <si>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</si>
  <si>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</si>
  <si>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</si>
  <si>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</si>
  <si>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</si>
  <si>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</si>
  <si>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</si>
  <si>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</si>
  <si>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</si>
  <si>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</si>
  <si>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</si>
  <si>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</si>
  <si>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</si>
  <si>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</si>
  <si>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</si>
  <si>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</si>
  <si>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</si>
  <si>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</si>
  <si>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</si>
  <si>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</si>
  <si>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</si>
  <si>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</si>
  <si>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</si>
  <si>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</si>
  <si>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</si>
  <si>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</si>
  <si>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</si>
  <si>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</si>
  <si>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</si>
  <si>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</si>
  <si>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</si>
  <si>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</si>
  <si>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</si>
  <si>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</si>
  <si>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</si>
  <si>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</si>
  <si>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</si>
  <si>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</si>
  <si>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</si>
  <si>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</si>
  <si>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</si>
  <si>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</si>
  <si>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</si>
  <si>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</si>
  <si>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</si>
  <si>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</si>
  <si>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</si>
  <si>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</si>
  <si>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</si>
  <si>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</si>
  <si>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</si>
  <si>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</si>
  <si>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</si>
  <si>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</si>
  <si>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</si>
  <si>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</si>
  <si>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</si>
  <si>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</si>
  <si>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</si>
  <si>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</si>
  <si>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</si>
  <si>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</si>
  <si>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</si>
  <si>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</si>
  <si>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</si>
  <si>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</si>
  <si>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</si>
  <si>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</si>
  <si>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</si>
  <si>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</si>
  <si>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</si>
  <si>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</si>
  <si>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</si>
  <si>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</si>
  <si>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</si>
  <si>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</si>
  <si>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</si>
  <si>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</si>
  <si>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</si>
  <si>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</si>
  <si>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</si>
  <si>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</si>
  <si>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</si>
  <si>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</si>
  <si>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</si>
  <si>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</si>
  <si>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</si>
  <si>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</si>
  <si>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</si>
  <si>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</si>
  <si>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</si>
  <si>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</si>
  <si>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</si>
  <si>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</si>
  <si>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</si>
  <si>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</si>
  <si>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</si>
  <si>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</si>
  <si>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</si>
  <si>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</si>
  <si>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</si>
  <si>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</si>
  <si>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</si>
  <si>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</si>
  <si>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</si>
  <si>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</si>
  <si>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</si>
  <si>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</si>
  <si>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</si>
  <si>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</si>
  <si>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</si>
  <si>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</si>
  <si>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</si>
  <si>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</si>
  <si>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</si>
  <si>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</si>
  <si>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</si>
  <si>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</si>
  <si>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</si>
  <si>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</si>
  <si>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</si>
  <si>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</si>
  <si>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</si>
  <si>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</si>
  <si>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</si>
  <si>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</si>
  <si>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</si>
  <si>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</si>
  <si>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</si>
  <si>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</si>
  <si>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</si>
  <si>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</si>
  <si>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</si>
  <si>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</si>
  <si>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</si>
  <si>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</si>
  <si>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</si>
  <si>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</si>
  <si>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</si>
  <si>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</si>
  <si>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</si>
  <si>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</si>
  <si>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</si>
  <si>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</si>
  <si>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</si>
  <si>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</si>
  <si>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</si>
  <si>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</si>
  <si>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</si>
  <si>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</si>
  <si>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</si>
  <si>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</si>
  <si>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</si>
  <si>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</si>
  <si>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</si>
  <si>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</si>
  <si>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</si>
  <si>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</si>
  <si>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</si>
  <si>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</si>
  <si>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</si>
  <si>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</si>
  <si>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</si>
  <si>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</si>
  <si>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</si>
  <si>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</si>
  <si>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</si>
  <si>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</si>
  <si>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</si>
  <si>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</si>
  <si>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</si>
  <si>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</si>
  <si>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</si>
  <si>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</si>
  <si>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</si>
  <si>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</si>
  <si>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</si>
  <si>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</si>
  <si>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</si>
  <si>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</si>
  <si>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</si>
  <si>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</si>
  <si>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</si>
  <si>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</si>
  <si>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</si>
  <si>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</si>
  <si>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</si>
  <si>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</si>
  <si>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</si>
  <si>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</si>
  <si>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</si>
  <si>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</si>
  <si>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</si>
  <si>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</si>
  <si>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</si>
  <si>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</si>
  <si>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</si>
  <si>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</si>
  <si>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</si>
  <si>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</si>
  <si>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</si>
  <si>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</si>
  <si>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</si>
  <si>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</si>
  <si>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</si>
  <si>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</si>
  <si>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</si>
  <si>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</si>
  <si>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</si>
  <si>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</si>
  <si>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</si>
  <si>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</si>
  <si>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</si>
  <si>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</si>
  <si>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</si>
  <si>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</si>
  <si>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</si>
  <si>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</si>
  <si>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</si>
  <si>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</si>
  <si>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</si>
  <si>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</si>
  <si>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</si>
  <si>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</si>
  <si>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</si>
  <si>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</si>
  <si>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</si>
  <si>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</si>
  <si>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</si>
  <si>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</si>
  <si>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</si>
  <si>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</si>
  <si>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</si>
  <si>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</si>
  <si>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</si>
  <si>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</si>
  <si>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</si>
  <si>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</si>
  <si>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</si>
  <si>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</si>
  <si>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</si>
  <si>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</si>
  <si>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</si>
  <si>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</si>
  <si>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</si>
  <si>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</si>
  <si>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</si>
  <si>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</si>
  <si>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</si>
  <si>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</si>
  <si>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</si>
  <si>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</si>
  <si>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</si>
  <si>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</si>
  <si>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</si>
  <si>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</si>
  <si>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</si>
  <si>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</si>
  <si>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</si>
  <si>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</si>
  <si>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</si>
  <si>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</si>
  <si>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</si>
  <si>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</si>
  <si>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</si>
  <si>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</si>
  <si>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</si>
  <si>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</si>
  <si>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</si>
  <si>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</si>
  <si>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</si>
  <si>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</si>
  <si>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</si>
  <si>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</si>
  <si>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</si>
  <si>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</si>
  <si>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</si>
  <si>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</si>
  <si>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</si>
  <si>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</si>
  <si>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</si>
  <si>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</si>
  <si>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</si>
  <si>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</si>
  <si>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</si>
  <si>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</si>
  <si>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</si>
  <si>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</si>
  <si>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</si>
  <si>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</si>
  <si>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</si>
  <si>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</si>
  <si>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</si>
  <si>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</si>
  <si>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</si>
  <si>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</si>
  <si>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</si>
  <si>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</si>
  <si>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</si>
  <si>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</si>
  <si>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</si>
  <si>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</si>
  <si>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</si>
  <si>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</si>
  <si>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</si>
  <si>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</si>
  <si>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</si>
  <si>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</si>
  <si>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</si>
  <si>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</si>
  <si>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</si>
  <si>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</si>
  <si>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</si>
  <si>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</si>
  <si>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</si>
  <si>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</si>
  <si>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</si>
  <si>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</si>
  <si>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</si>
  <si>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</si>
  <si>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</si>
  <si>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</si>
  <si>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</si>
  <si>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</si>
  <si>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</si>
  <si>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</si>
  <si>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</si>
  <si>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</si>
  <si>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</si>
  <si>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</si>
  <si>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</si>
  <si>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</si>
  <si>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</si>
  <si>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</si>
  <si>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</si>
  <si>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</si>
  <si>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</si>
  <si>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</si>
  <si>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</si>
  <si>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</si>
  <si>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</si>
  <si>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</si>
  <si>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</si>
  <si>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</si>
  <si>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</si>
  <si>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</si>
  <si>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</si>
  <si>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</si>
  <si>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</si>
  <si>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</si>
  <si>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</si>
  <si>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</si>
  <si>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</si>
  <si>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</si>
  <si>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</si>
  <si>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</si>
  <si>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</si>
  <si>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</si>
  <si>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</si>
  <si>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</si>
  <si>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</si>
  <si>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</si>
  <si>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</si>
  <si>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</si>
  <si>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</si>
  <si>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</si>
  <si>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</si>
  <si>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</si>
  <si>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</si>
  <si>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</si>
  <si>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</si>
  <si>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</si>
  <si>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</si>
  <si>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</si>
  <si>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</si>
  <si>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</si>
  <si>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</si>
  <si>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</si>
  <si>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</si>
  <si>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</si>
  <si>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</si>
  <si>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</si>
  <si>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</si>
  <si>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</si>
  <si>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</si>
  <si>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</si>
  <si>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</si>
  <si>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</si>
  <si>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</si>
  <si>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</si>
  <si>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</si>
  <si>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</si>
  <si>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</si>
  <si>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</si>
  <si>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</si>
  <si>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</si>
  <si>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</si>
  <si>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</si>
  <si>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</si>
  <si>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</si>
  <si>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</si>
  <si>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</si>
  <si>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</si>
  <si>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</si>
  <si>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</si>
  <si>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</si>
  <si>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</si>
  <si>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</si>
  <si>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</si>
  <si>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</si>
  <si>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</si>
  <si>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</si>
  <si>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</si>
  <si>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</si>
  <si>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</si>
  <si>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</si>
  <si>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</si>
  <si>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</si>
  <si>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</si>
  <si>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</si>
  <si>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</si>
  <si>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</si>
  <si>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</si>
  <si>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</si>
  <si>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</si>
  <si>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</si>
  <si>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</si>
  <si>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</si>
  <si>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</si>
  <si>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</si>
  <si>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</si>
  <si>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</si>
  <si>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</si>
  <si>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</si>
  <si>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</si>
  <si>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</si>
  <si>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</si>
  <si>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</si>
  <si>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</si>
  <si>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</si>
  <si>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</si>
  <si>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</si>
  <si>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</si>
  <si>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</si>
  <si>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</si>
  <si>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</si>
  <si>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</si>
  <si>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</si>
  <si>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</si>
  <si>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</si>
  <si>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</si>
  <si>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</si>
  <si>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</si>
  <si>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</si>
  <si>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</si>
  <si>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</si>
  <si>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</si>
  <si>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</si>
  <si>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</si>
  <si>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</si>
  <si>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</si>
  <si>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</si>
  <si>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</si>
  <si>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</si>
  <si>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</si>
  <si>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</si>
  <si>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</si>
  <si>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</si>
  <si>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</si>
  <si>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</si>
  <si>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</si>
  <si>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</si>
  <si>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</si>
  <si>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</si>
  <si>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</si>
  <si>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</si>
  <si>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</si>
  <si>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</si>
  <si>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</si>
  <si>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</si>
  <si>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</si>
  <si>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</si>
  <si>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</si>
  <si>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</si>
  <si>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</si>
  <si>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</si>
  <si>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</si>
  <si>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</si>
  <si>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</si>
  <si>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</si>
  <si>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</si>
  <si>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</si>
  <si>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</si>
  <si>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</si>
  <si>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</si>
  <si>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</si>
  <si>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</si>
  <si>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</si>
  <si>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</si>
  <si>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</si>
  <si>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</si>
  <si>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</si>
  <si>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</si>
  <si>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</si>
  <si>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</si>
  <si>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</si>
  <si>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</si>
  <si>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</si>
  <si>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</si>
  <si>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</si>
  <si>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</si>
  <si>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</si>
  <si>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</si>
  <si>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</si>
  <si>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</si>
  <si>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</si>
  <si>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</si>
  <si>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</si>
  <si>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</si>
  <si>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</si>
  <si>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</si>
  <si>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</si>
  <si>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</si>
  <si>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</si>
  <si>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</si>
  <si>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</si>
  <si>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</si>
  <si>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</si>
  <si>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</si>
  <si>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</si>
  <si>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</si>
  <si>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</si>
  <si>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</si>
  <si>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</si>
  <si>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</si>
  <si>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</si>
  <si>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</si>
  <si>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</si>
  <si>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</si>
  <si>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</si>
  <si>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</si>
  <si>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</si>
  <si>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</si>
  <si>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</si>
  <si>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</si>
  <si>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</si>
  <si>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</si>
  <si>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</si>
  <si>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</si>
  <si>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</si>
  <si>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</si>
  <si>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</si>
  <si>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</si>
  <si>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</si>
  <si>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</si>
  <si>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</si>
  <si>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</si>
  <si>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</si>
  <si>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</si>
  <si>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</si>
  <si>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</si>
  <si>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</si>
  <si>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</si>
  <si>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</si>
  <si>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</si>
  <si>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</si>
  <si>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</si>
  <si>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</si>
  <si>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</si>
  <si>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</si>
  <si>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</si>
  <si>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</si>
  <si>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</si>
  <si>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</si>
  <si>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</si>
  <si>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</si>
  <si>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</si>
  <si>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</si>
  <si>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</si>
  <si>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</si>
  <si>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</si>
  <si>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</si>
  <si>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</si>
  <si>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</si>
  <si>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</si>
  <si>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</si>
  <si>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</si>
  <si>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</si>
  <si>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</si>
  <si>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</si>
  <si>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</si>
  <si>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</si>
  <si>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</si>
  <si>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</si>
  <si>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</si>
  <si>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</si>
  <si>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</si>
  <si>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</si>
  <si>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</si>
  <si>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</si>
  <si>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</si>
  <si>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</si>
  <si>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</si>
  <si>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</si>
  <si>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</si>
  <si>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</si>
  <si>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</si>
  <si>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</si>
  <si>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</si>
  <si>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</si>
  <si>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</si>
  <si>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</si>
  <si>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</si>
  <si>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</si>
  <si>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</si>
  <si>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</si>
  <si>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</si>
  <si>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</si>
  <si>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</si>
  <si>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</si>
  <si>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</si>
  <si>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</si>
  <si>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</si>
  <si>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</si>
  <si>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</si>
  <si>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</si>
  <si>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</si>
  <si>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</si>
  <si>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</si>
  <si>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</si>
  <si>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</si>
  <si>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</si>
  <si>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</si>
  <si>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</si>
  <si>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</si>
  <si>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</si>
  <si>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</si>
  <si>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</si>
  <si>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</si>
  <si>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</si>
  <si>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</si>
  <si>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</si>
  <si>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</si>
  <si>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</si>
  <si>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</si>
  <si>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</si>
  <si>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</si>
  <si>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</si>
  <si>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</si>
  <si>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</si>
  <si>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</si>
  <si>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</si>
  <si>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</si>
  <si>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</si>
  <si>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</si>
  <si>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</si>
  <si>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</si>
  <si>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</si>
  <si>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</si>
  <si>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</si>
  <si>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</si>
  <si>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</si>
  <si>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</si>
  <si>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</si>
  <si>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</si>
  <si>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</si>
  <si>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</si>
  <si>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</si>
  <si>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</si>
  <si>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</si>
  <si>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</si>
  <si>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</si>
  <si>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</si>
  <si>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</si>
  <si>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</si>
  <si>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</si>
  <si>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</si>
  <si>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</si>
  <si>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</si>
  <si>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</si>
  <si>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</si>
  <si>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</si>
  <si>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</si>
  <si>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</si>
  <si>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</si>
  <si>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</si>
  <si>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</si>
  <si>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</si>
  <si>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</si>
  <si>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</si>
  <si>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</si>
  <si>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</si>
  <si>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</si>
  <si>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</si>
  <si>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</si>
  <si>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</si>
  <si>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</si>
  <si>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</si>
  <si>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</si>
  <si>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</si>
  <si>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</si>
  <si>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</si>
  <si>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</si>
  <si>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</si>
  <si>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</si>
  <si>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</si>
  <si>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</si>
  <si>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</si>
  <si>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</si>
  <si>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</si>
  <si>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</si>
  <si>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</si>
  <si>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</si>
  <si>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</si>
  <si>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</si>
  <si>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</si>
  <si>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</si>
  <si>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</si>
  <si>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</si>
  <si>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</si>
  <si>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</si>
  <si>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</si>
  <si>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</si>
  <si>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</si>
  <si>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</si>
  <si>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</si>
  <si>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</si>
  <si>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</si>
  <si>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</si>
  <si>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</si>
  <si>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</si>
  <si>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</si>
  <si>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</si>
  <si>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</si>
  <si>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</si>
  <si>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</si>
  <si>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</si>
  <si>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</si>
  <si>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</si>
  <si>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</si>
  <si>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</si>
  <si>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</si>
  <si>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</si>
  <si>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</si>
  <si>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</si>
  <si>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</si>
  <si>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</si>
  <si>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</si>
  <si>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</si>
  <si>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</si>
  <si>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</si>
  <si>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</si>
  <si>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</si>
  <si>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</si>
  <si>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</si>
  <si>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</si>
  <si>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</si>
  <si>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</si>
  <si>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</si>
  <si>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</si>
  <si>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</si>
  <si>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</si>
  <si>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</si>
  <si>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</si>
  <si>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</si>
  <si>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</si>
  <si>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</si>
  <si>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</si>
  <si>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</si>
  <si>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</si>
  <si>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</si>
  <si>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</si>
  <si>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</si>
  <si>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</si>
  <si>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</si>
  <si>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</si>
  <si>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</si>
  <si>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</si>
  <si>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</si>
  <si>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</si>
  <si>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</si>
  <si>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</si>
  <si>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</si>
  <si>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</si>
  <si>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</si>
  <si>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</si>
  <si>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</si>
  <si>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</si>
  <si>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</si>
  <si>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</si>
  <si>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</si>
  <si>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</si>
  <si>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</si>
  <si>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</si>
  <si>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</si>
  <si>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</si>
  <si>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</si>
  <si>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</si>
  <si>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</si>
  <si>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</si>
  <si>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</si>
  <si>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</si>
  <si>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</si>
  <si>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</si>
  <si>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</si>
  <si>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</si>
  <si>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</si>
  <si>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</si>
  <si>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</si>
  <si>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</si>
  <si>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</si>
  <si>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</si>
  <si>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</si>
  <si>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</si>
  <si>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</si>
  <si>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</si>
  <si>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</si>
  <si>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</si>
  <si>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</si>
  <si>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</si>
  <si>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</si>
  <si>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</si>
  <si>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</si>
  <si>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</si>
  <si>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</si>
  <si>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</si>
  <si>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</si>
  <si>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</si>
  <si>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</si>
  <si>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</si>
  <si>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</si>
  <si>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</si>
  <si>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</si>
  <si>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</si>
  <si>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</si>
  <si>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</si>
  <si>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</si>
  <si>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</si>
  <si>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</si>
  <si>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</si>
  <si>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</si>
  <si>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</si>
  <si>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</si>
  <si>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</si>
  <si>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</si>
  <si>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</si>
  <si>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</si>
  <si>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</si>
  <si>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</si>
  <si>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</si>
  <si>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</si>
  <si>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</si>
  <si>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</si>
  <si>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</si>
  <si>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</si>
  <si>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</si>
  <si>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</si>
  <si>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</si>
  <si>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</si>
  <si>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</si>
  <si>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</si>
  <si>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</si>
  <si>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</si>
  <si>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</si>
  <si>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</si>
  <si>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</si>
  <si>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</si>
  <si>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</si>
  <si>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</si>
  <si>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</si>
  <si>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</si>
  <si>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</si>
  <si>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</si>
  <si>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</si>
  <si>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</si>
  <si>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</si>
  <si>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</si>
  <si>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</si>
  <si>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</si>
  <si>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</si>
  <si>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</si>
  <si>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</si>
  <si>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</si>
  <si>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</si>
  <si>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</si>
  <si>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</si>
  <si>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</si>
  <si>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</si>
  <si>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</si>
  <si>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</si>
  <si>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</si>
  <si>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</si>
  <si>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</si>
  <si>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</si>
  <si>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</si>
  <si>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</si>
  <si>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</si>
  <si>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</si>
  <si>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</si>
  <si>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</si>
  <si>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</si>
  <si>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</si>
  <si>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</si>
  <si>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</si>
  <si>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</si>
  <si>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</si>
  <si>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</si>
  <si>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</si>
  <si>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</si>
  <si>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</si>
  <si>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</si>
  <si>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</si>
  <si>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</si>
  <si>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</si>
  <si>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</si>
  <si>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</si>
  <si>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</si>
  <si>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</si>
  <si>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</si>
  <si>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</si>
  <si>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</si>
  <si>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</si>
  <si>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</si>
  <si>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</si>
  <si>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</si>
  <si>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</si>
  <si>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</si>
  <si>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</si>
  <si>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</si>
  <si>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</si>
  <si>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</si>
  <si>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</si>
  <si>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</si>
  <si>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</si>
  <si>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</si>
  <si>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</si>
  <si>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</si>
  <si>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</si>
  <si>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</si>
  <si>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</si>
  <si>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</si>
  <si>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</si>
  <si>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</si>
  <si>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</si>
  <si>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</si>
  <si>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</si>
  <si>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</si>
  <si>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</si>
  <si>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</si>
  <si>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</si>
  <si>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</si>
  <si>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</si>
  <si>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</si>
  <si>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</si>
  <si>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</si>
  <si>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</si>
  <si>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</si>
  <si>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</si>
  <si>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</si>
  <si>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</si>
  <si>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</si>
  <si>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</si>
  <si>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</si>
  <si>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</si>
  <si>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</si>
  <si>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</si>
  <si>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</si>
  <si>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</si>
  <si>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</si>
  <si>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</si>
  <si>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</si>
  <si>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</si>
  <si>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</si>
  <si>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</si>
  <si>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</si>
  <si>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</si>
  <si>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</si>
  <si>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</si>
  <si>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</si>
  <si>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</si>
  <si>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</si>
  <si>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</si>
  <si>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</si>
  <si>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</si>
  <si>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</si>
  <si>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</si>
  <si>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</si>
  <si>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</si>
  <si>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</si>
  <si>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</si>
  <si>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</si>
  <si>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</si>
  <si>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</si>
  <si>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</si>
  <si>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</si>
  <si>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</si>
  <si>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</si>
  <si>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</si>
  <si>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</si>
  <si>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</si>
  <si>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</si>
  <si>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</si>
  <si>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</si>
  <si>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</si>
  <si>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</si>
  <si>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</si>
  <si>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</si>
  <si>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</si>
  <si>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</si>
  <si>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</si>
  <si>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</si>
  <si>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</si>
  <si>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</si>
  <si>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</si>
  <si>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</si>
  <si>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</si>
  <si>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</si>
  <si>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</si>
  <si>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</si>
  <si>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</si>
  <si>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</si>
  <si>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</si>
  <si>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</si>
  <si>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</si>
  <si>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</si>
  <si>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</si>
  <si>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</si>
  <si>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</si>
  <si>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</si>
  <si>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</si>
  <si>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</si>
  <si>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</si>
  <si>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</si>
  <si>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</si>
  <si>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</si>
  <si>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</si>
  <si>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</si>
  <si>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</si>
  <si>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</si>
  <si>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</si>
  <si>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</si>
  <si>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</si>
  <si>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</si>
  <si>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</si>
  <si>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</si>
  <si>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</si>
  <si>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</si>
  <si>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</si>
  <si>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</si>
  <si>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</si>
  <si>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</si>
  <si>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</si>
  <si>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</si>
  <si>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</si>
  <si>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</si>
  <si>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</si>
  <si>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</si>
  <si>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</si>
  <si>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</si>
  <si>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</si>
  <si>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</si>
  <si>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</si>
  <si>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</si>
  <si>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</si>
  <si>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</si>
  <si>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</si>
  <si>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</si>
  <si>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</si>
  <si>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</si>
  <si>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</si>
  <si>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</si>
  <si>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</si>
  <si>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</si>
  <si>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</si>
  <si>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</si>
  <si>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</si>
  <si>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</si>
  <si>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</si>
  <si>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</si>
  <si>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</si>
  <si>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</si>
  <si>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</si>
  <si>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</si>
  <si>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</si>
  <si>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</si>
  <si>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</si>
  <si>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</si>
  <si>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</si>
  <si>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</si>
  <si>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</si>
  <si>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</si>
  <si>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</si>
  <si>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</si>
  <si>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</si>
  <si>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</si>
  <si>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</si>
  <si>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</si>
  <si>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</si>
  <si>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</si>
  <si>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</si>
  <si>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</si>
  <si>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</si>
  <si>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</si>
  <si>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</si>
  <si>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</si>
  <si>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</si>
  <si>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</si>
  <si>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</si>
  <si>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</si>
  <si>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</si>
  <si>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</si>
  <si>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</si>
  <si>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</si>
  <si>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</si>
  <si>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</si>
  <si>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</si>
  <si>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</si>
  <si>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</si>
  <si>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</si>
  <si>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</si>
  <si>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</si>
  <si>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</si>
  <si>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</si>
  <si>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</si>
  <si>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</si>
  <si>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</si>
  <si>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</si>
  <si>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</si>
  <si>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</si>
  <si>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</si>
  <si>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</si>
  <si>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</si>
  <si>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</si>
  <si>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</si>
  <si>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</si>
  <si>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</si>
  <si>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</si>
  <si>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</si>
  <si>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</si>
  <si>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</si>
  <si>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</si>
  <si>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</si>
  <si>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</si>
  <si>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</si>
  <si>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</si>
  <si>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</si>
  <si>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</si>
  <si>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</si>
  <si>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</si>
  <si>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</si>
  <si>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</si>
  <si>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</si>
  <si>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</si>
  <si>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</si>
  <si>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</si>
  <si>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</si>
  <si>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</si>
  <si>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</si>
  <si>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</si>
  <si>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</si>
  <si>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</si>
  <si>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</si>
  <si>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</si>
  <si>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</si>
  <si>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</si>
  <si>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</si>
  <si>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</si>
  <si>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</si>
  <si>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</si>
  <si>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</si>
  <si>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</si>
  <si>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</si>
  <si>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</si>
  <si>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</si>
  <si>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</si>
  <si>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</si>
  <si>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</si>
  <si>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</si>
  <si>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</si>
  <si>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</si>
  <si>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</si>
  <si>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</si>
  <si>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</si>
  <si>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</si>
  <si>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</si>
  <si>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</si>
  <si>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</si>
  <si>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</si>
  <si>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</si>
  <si>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</si>
  <si>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</si>
  <si>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</si>
  <si>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</si>
  <si>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</si>
  <si>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</si>
  <si>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</si>
  <si>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</si>
  <si>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</si>
  <si>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</si>
  <si>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</si>
  <si>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</si>
  <si>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</si>
  <si>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</si>
  <si>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</si>
  <si>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</si>
  <si>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</si>
  <si>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</si>
  <si>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</si>
  <si>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</si>
  <si>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</si>
  <si>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</si>
  <si>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</si>
  <si>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</si>
  <si>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</si>
  <si>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</si>
  <si>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</si>
  <si>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</si>
  <si>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</si>
  <si>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</si>
  <si>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</si>
  <si>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</si>
  <si>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</si>
  <si>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</si>
  <si>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</si>
  <si>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</si>
  <si>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</si>
  <si>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</si>
  <si>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</si>
  <si>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</si>
  <si>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</si>
  <si>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</si>
  <si>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</si>
  <si>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</si>
  <si>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</si>
  <si>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</si>
  <si>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</si>
  <si>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</si>
  <si>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</si>
  <si>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</si>
  <si>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</si>
  <si>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</si>
  <si>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</si>
  <si>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</si>
  <si>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</si>
  <si>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</si>
  <si>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</si>
  <si>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</si>
  <si>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</si>
  <si>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</si>
  <si>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</si>
  <si>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</si>
  <si>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</si>
  <si>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</si>
  <si>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</si>
  <si>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</si>
  <si>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</si>
  <si>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</si>
  <si>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</si>
  <si>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</si>
  <si>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</si>
  <si>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</si>
  <si>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</si>
  <si>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</si>
  <si>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</si>
  <si>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</si>
  <si>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</si>
  <si>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</si>
  <si>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</si>
  <si>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</si>
  <si>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</si>
  <si>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</si>
  <si>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</si>
  <si>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</si>
  <si>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</si>
  <si>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</si>
  <si>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</si>
  <si>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</si>
  <si>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</si>
  <si>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</si>
  <si>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</si>
  <si>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</si>
  <si>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</si>
  <si>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</si>
  <si>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</si>
  <si>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</si>
  <si>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</si>
  <si>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</si>
  <si>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</si>
  <si>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</si>
  <si>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</si>
  <si>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</si>
  <si>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</si>
  <si>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</si>
  <si>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</si>
  <si>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</si>
  <si>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ICBF-CA-117-2020-MAG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</si>
  <si>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Ciénaga en el Municipio de Ciénaga (600).</t>
  </si>
  <si>
    <t>451/2016</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</si>
  <si>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El Banco en los Municipios de El Banco (819 Cupos) y San Sebastián de Buena Vista (500 Cupos).</t>
  </si>
  <si>
    <t>294/2014</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</si>
  <si>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 
La atención se presta en Modalidad Familiar Y CDI Institucional sin Arriendo,
 Para atender 625 cupos en Modalidad Familiar y 228 Cupos en CDI Institucional.</t>
  </si>
  <si>
    <t>454/2016</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</si>
  <si>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Santa Ana en los Municipios de Santa Ana (850 Cupos) y Pijiño del Carmen (550 Cupos).</t>
  </si>
  <si>
    <t>359/2017</t>
  </si>
  <si>
    <t>188/2018</t>
  </si>
  <si>
    <t>Prestar el Servicio de Educación Inicial en el Marco de la  Atención a Mujeres Gestantes, Niñas y Niños menores de 5 años, o hasta su ingreso al grado de transición, de Conformidad con los Manuales Operativos e las Modalidades y las Directrices Establecidas por el ICBF, en Armonía con la Política de estado para el desarrollo Integral de la Primera Infancia “DE CERO A SIEMPRE” Realizar la Prestación del Servicio Desarrollo Infantil en Medio Familiar en las Unidades de Atención de Jurisdicción del Centro Zonal de El Banco en los Municipios de El Banco (819 Cupos) y San Sebastián de Buena Vista (500 Cupos).</t>
  </si>
  <si>
    <t xml:space="preserve">Prestar el Servicio de Educación Inicial en el Marco de la  Atención a Mujeres Gestantes, Niñas y Niños menores de 5 años, o hasta su ingreso al grado de transición, de Conformidad con los Manuales Operativos e las Modalidades y las Directrices Establecidas por el ICBF, en Armonía con la Política de estado para el desarrollo Integral de la Primera Infancia “DE CERO A SIEMPRE” Realizar la Prestación del Servicio Desarrollo Infantil en Medio Familiar en las Unidades de Atención de Jurisdicción del Centro Zonal de Santa Ana en los Municipios de Santa Ana (850 Cupos) y Pijiño del Carmen (550 Cupos). </t>
  </si>
  <si>
    <t>ICBF-CA-126-2020-MAG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</si>
  <si>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Fundación en los Municipios de Fundación (300) – Reten (850).</t>
  </si>
  <si>
    <t>ICBF-CA-113-2020-MAG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</si>
  <si>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el Plato en los Municipios de Plato (450) – Tenerife (450).</t>
  </si>
  <si>
    <t>ICBF-CA-150-2020-MAG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</si>
  <si>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el Banco en los Municipios de El Banco (1.050) – Guamal (500) – San Sebastián de Buena Vista (500).</t>
  </si>
  <si>
    <t>087/2019</t>
  </si>
  <si>
    <t>086/2019</t>
  </si>
  <si>
    <t>Prestar el Servicio de Educación Inicial en el Marco de la  Atención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Realizar la Prestación del Servicio Desarrollo Infantil en Medio Familiar en las Unidades de Atención de Jurisdicción del Centro Zonal de Santa Ana en los Municipios de Santa Ana (850 Cupos) y Pijiño del Carmen (550 Cupos).</t>
  </si>
  <si>
    <t>189/2018</t>
  </si>
  <si>
    <t>382/2017</t>
  </si>
  <si>
    <t>47-26-07-223</t>
  </si>
  <si>
    <t>Brindar atención a la primera Infancia, Niños y Niñas menores de cinco años, de familias con vulneración económica, social, cultural, nutricional y psicoactiva,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psicoactiva, nutricional, económica y social, prioritariamente en situación de desplazamiento. Hogares Medio Tiempo</t>
  </si>
  <si>
    <t>47-26-07-229</t>
  </si>
  <si>
    <t>Brindar atención a la primera Infancia, Niños y Niñas menores de cinco años, de familias con vulneración económica, social, cultural, nutricional y psicoactiva,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psicoactiva, nutricional, económica y social, prioritariamente en situación de desplazamiento. Hogares Tradicionales tiempo Completo, Medio Tiempo y Fami.</t>
  </si>
  <si>
    <t>47-26-08-191</t>
  </si>
  <si>
    <t>47-26-08-214</t>
  </si>
  <si>
    <t>Brindar atención a la primera Infancia, Niños y Niñas menores de cinco años, de familias con vulneración económica, social, cultural, nutricional y psicoactiva,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psicoactiva, nutricional, económica y social, prioritariamente en situación de desplazamiento.
Hogares Tradicionales tiempo Completo, Medio Tiempo y Fami.</t>
  </si>
  <si>
    <t>47-26-06-685</t>
  </si>
  <si>
    <t xml:space="preserve">Brindar atención a la primera infancia niños y niñas menores de seis (6) años de edad, pertenecientes de familias desplazadas víctimas de la violencia a través de los hogares comunitarios de bienestar modalidad 0-7 y apoyar a las familias en desarrollo con mujeres gestantes, madres lactantes y niños y niñas menores de dos años que se encuentran prioritariamente situación de desplazamiento por la violencia para la modalidad FAMI. </t>
  </si>
  <si>
    <t>ICBF REGIONAL MAGDALENA</t>
  </si>
  <si>
    <t>AMPARO TINOCO ARANA</t>
  </si>
  <si>
    <t>CALLE 6 NO 2A – 40 CENTRO - EL BANCO MAGDALENA</t>
  </si>
  <si>
    <t>3216973870</t>
  </si>
  <si>
    <t>nutrircalidad2019@gmail.com</t>
  </si>
  <si>
    <t>2021-47-10001240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</si>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</sst>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46" zoomScale="80" zoomScaleNormal="80" zoomScaleSheetLayoutView="40" zoomScalePageLayoutView="40" workbookViewId="0">
      <selection activeCell="H70" sqref="H7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2713</v>
      </c>
      <c r="D15" s="35"/>
      <c r="E15" s="35"/>
      <c r="F15" s="5"/>
      <c r="G15" s="32" t="s">
        <v>1168</v>
      </c>
      <c r="H15" s="103" t="s">
        <v>711</v>
      </c>
      <c r="I15" s="32" t="s">
        <v>2624</v>
      </c>
      <c r="J15" s="108" t="s">
        <v>2626</v>
      </c>
      <c r="L15" s="220" t="s">
        <v>8</v>
      </c>
      <c r="M15" s="22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900070338</v>
      </c>
      <c r="C20" s="5"/>
      <c r="D20" s="73"/>
      <c r="E20" s="5"/>
      <c r="F20" s="5"/>
      <c r="G20" s="5"/>
      <c r="H20" s="239"/>
      <c r="I20" s="145" t="s">
        <v>711</v>
      </c>
      <c r="J20" s="146" t="s">
        <v>722</v>
      </c>
      <c r="K20" s="147">
        <v>2792024954</v>
      </c>
      <c r="L20" s="148">
        <v>44246</v>
      </c>
      <c r="M20" s="148">
        <v>44561</v>
      </c>
      <c r="N20" s="131">
        <f>+(M20-L20)/30</f>
        <v>10.5</v>
      </c>
      <c r="O20" s="134"/>
      <c r="U20" s="130"/>
      <c r="V20" s="105">
        <f ca="1">NOW()</f>
        <v>44194.02704641204</v>
      </c>
      <c r="W20" s="105">
        <f ca="1">NOW()</f>
        <v>44194.02704641204</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3">
      <c r="A22" s="9"/>
      <c r="B22" s="71"/>
      <c r="C22" s="5"/>
      <c r="D22" s="5"/>
      <c r="E22" s="5"/>
      <c r="F22" s="5"/>
      <c r="G22" s="5"/>
      <c r="H22" s="70"/>
      <c r="I22" s="145"/>
      <c r="J22" s="146"/>
      <c r="K22" s="147"/>
      <c r="L22" s="148"/>
      <c r="M22" s="148"/>
      <c r="N22" s="132">
        <f t="shared" ref="N22:N33" si="1">+(M22-L22)/30</f>
        <v>0</v>
      </c>
      <c r="O22" s="135"/>
    </row>
    <row r="23" spans="1:23" ht="30" customHeight="1" outlineLevel="1" x14ac:dyDescent="0.3">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3">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CORPORACIÓN COMUNITARIA NUTRIR</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t="s">
        <v>2714</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2708</v>
      </c>
      <c r="C48" s="111" t="s">
        <v>31</v>
      </c>
      <c r="D48" s="117" t="s">
        <v>2706</v>
      </c>
      <c r="E48" s="141">
        <v>38964</v>
      </c>
      <c r="F48" s="141">
        <v>39113</v>
      </c>
      <c r="G48" s="156">
        <f>IF(AND(E48&lt;&gt;"",F48&lt;&gt;""),((F48-E48)/30),"")</f>
        <v>4.9666666666666668</v>
      </c>
      <c r="H48" s="118" t="s">
        <v>2707</v>
      </c>
      <c r="I48" s="112" t="s">
        <v>711</v>
      </c>
      <c r="J48" s="112" t="s">
        <v>716</v>
      </c>
      <c r="K48" s="119">
        <v>25669757</v>
      </c>
      <c r="L48" s="114" t="s">
        <v>1148</v>
      </c>
      <c r="M48" s="115">
        <v>1</v>
      </c>
      <c r="N48" s="114" t="s">
        <v>27</v>
      </c>
      <c r="O48" s="114" t="s">
        <v>1148</v>
      </c>
      <c r="P48" s="78"/>
    </row>
    <row r="49" spans="1:16" s="6" customFormat="1" ht="24.75" customHeight="1" x14ac:dyDescent="0.25">
      <c r="A49" s="139">
        <v>2</v>
      </c>
      <c r="B49" s="118" t="s">
        <v>2708</v>
      </c>
      <c r="C49" s="120" t="s">
        <v>31</v>
      </c>
      <c r="D49" s="110" t="s">
        <v>2699</v>
      </c>
      <c r="E49" s="141">
        <v>39114</v>
      </c>
      <c r="F49" s="141">
        <v>39447</v>
      </c>
      <c r="G49" s="156">
        <f t="shared" ref="G49:G50" si="2">IF(AND(E49&lt;&gt;"",F49&lt;&gt;""),((F49-E49)/30),"")</f>
        <v>11.1</v>
      </c>
      <c r="H49" s="116" t="s">
        <v>2700</v>
      </c>
      <c r="I49" s="112" t="s">
        <v>711</v>
      </c>
      <c r="J49" s="112" t="s">
        <v>716</v>
      </c>
      <c r="K49" s="119">
        <v>113181705</v>
      </c>
      <c r="L49" s="114" t="s">
        <v>1148</v>
      </c>
      <c r="M49" s="115">
        <v>1</v>
      </c>
      <c r="N49" s="114" t="s">
        <v>27</v>
      </c>
      <c r="O49" s="114" t="s">
        <v>1148</v>
      </c>
      <c r="P49" s="78"/>
    </row>
    <row r="50" spans="1:16" s="6" customFormat="1" ht="24.75" customHeight="1" x14ac:dyDescent="0.25">
      <c r="A50" s="139">
        <v>3</v>
      </c>
      <c r="B50" s="118" t="s">
        <v>2708</v>
      </c>
      <c r="C50" s="120" t="s">
        <v>31</v>
      </c>
      <c r="D50" s="110" t="s">
        <v>2701</v>
      </c>
      <c r="E50" s="141">
        <v>39115</v>
      </c>
      <c r="F50" s="141">
        <v>39447</v>
      </c>
      <c r="G50" s="156">
        <f t="shared" si="2"/>
        <v>11.066666666666666</v>
      </c>
      <c r="H50" s="116" t="s">
        <v>2702</v>
      </c>
      <c r="I50" s="112" t="s">
        <v>711</v>
      </c>
      <c r="J50" s="112" t="s">
        <v>716</v>
      </c>
      <c r="K50" s="119">
        <v>73645239</v>
      </c>
      <c r="L50" s="114" t="s">
        <v>1148</v>
      </c>
      <c r="M50" s="115">
        <v>1</v>
      </c>
      <c r="N50" s="114" t="s">
        <v>27</v>
      </c>
      <c r="O50" s="114" t="s">
        <v>1148</v>
      </c>
      <c r="P50" s="78"/>
    </row>
    <row r="51" spans="1:16" s="6" customFormat="1" ht="24.75" customHeight="1" outlineLevel="1" x14ac:dyDescent="0.25">
      <c r="A51" s="139">
        <v>4</v>
      </c>
      <c r="B51" s="118" t="s">
        <v>2708</v>
      </c>
      <c r="C51" s="120" t="s">
        <v>31</v>
      </c>
      <c r="D51" s="110" t="s">
        <v>2703</v>
      </c>
      <c r="E51" s="141">
        <v>39479</v>
      </c>
      <c r="F51" s="141">
        <v>39813</v>
      </c>
      <c r="G51" s="156">
        <f t="shared" ref="G51:G107" si="3">IF(AND(E51&lt;&gt;"",F51&lt;&gt;""),((F51-E51)/30),"")</f>
        <v>11.133333333333333</v>
      </c>
      <c r="H51" s="113" t="s">
        <v>2702</v>
      </c>
      <c r="I51" s="112" t="s">
        <v>711</v>
      </c>
      <c r="J51" s="112" t="s">
        <v>716</v>
      </c>
      <c r="K51" s="119">
        <v>109787489</v>
      </c>
      <c r="L51" s="114" t="s">
        <v>1148</v>
      </c>
      <c r="M51" s="115">
        <v>1</v>
      </c>
      <c r="N51" s="114" t="s">
        <v>27</v>
      </c>
      <c r="O51" s="114" t="s">
        <v>1148</v>
      </c>
      <c r="P51" s="78"/>
    </row>
    <row r="52" spans="1:16" s="7" customFormat="1" ht="24.75" customHeight="1" outlineLevel="1" x14ac:dyDescent="0.25">
      <c r="A52" s="140">
        <v>5</v>
      </c>
      <c r="B52" s="118" t="s">
        <v>2708</v>
      </c>
      <c r="C52" s="120" t="s">
        <v>31</v>
      </c>
      <c r="D52" s="110" t="s">
        <v>2704</v>
      </c>
      <c r="E52" s="141">
        <v>39479</v>
      </c>
      <c r="F52" s="141">
        <v>39813</v>
      </c>
      <c r="G52" s="156">
        <f t="shared" si="3"/>
        <v>11.133333333333333</v>
      </c>
      <c r="H52" s="116" t="s">
        <v>2705</v>
      </c>
      <c r="I52" s="112" t="s">
        <v>711</v>
      </c>
      <c r="J52" s="112" t="s">
        <v>716</v>
      </c>
      <c r="K52" s="119">
        <v>57762623</v>
      </c>
      <c r="L52" s="114" t="s">
        <v>1148</v>
      </c>
      <c r="M52" s="115">
        <v>1</v>
      </c>
      <c r="N52" s="114" t="s">
        <v>27</v>
      </c>
      <c r="O52" s="114" t="s">
        <v>1148</v>
      </c>
      <c r="P52" s="79"/>
    </row>
    <row r="53" spans="1:16" s="7" customFormat="1" ht="24.75" customHeight="1" outlineLevel="1" x14ac:dyDescent="0.25">
      <c r="A53" s="140">
        <v>6</v>
      </c>
      <c r="B53" s="118" t="s">
        <v>2708</v>
      </c>
      <c r="C53" s="120" t="s">
        <v>31</v>
      </c>
      <c r="D53" s="117" t="s">
        <v>2680</v>
      </c>
      <c r="E53" s="141">
        <v>42002</v>
      </c>
      <c r="F53" s="141">
        <v>42369</v>
      </c>
      <c r="G53" s="156">
        <f t="shared" si="3"/>
        <v>12.233333333333333</v>
      </c>
      <c r="H53" s="116" t="s">
        <v>2681</v>
      </c>
      <c r="I53" s="117" t="s">
        <v>711</v>
      </c>
      <c r="J53" s="117" t="s">
        <v>714</v>
      </c>
      <c r="K53" s="119">
        <v>1925503889</v>
      </c>
      <c r="L53" s="120" t="s">
        <v>1148</v>
      </c>
      <c r="M53" s="115">
        <v>1</v>
      </c>
      <c r="N53" s="120" t="s">
        <v>27</v>
      </c>
      <c r="O53" s="120" t="s">
        <v>26</v>
      </c>
      <c r="P53" s="79"/>
    </row>
    <row r="54" spans="1:16" s="7" customFormat="1" ht="24.75" customHeight="1" outlineLevel="1" x14ac:dyDescent="0.25">
      <c r="A54" s="140">
        <v>7</v>
      </c>
      <c r="B54" s="118" t="s">
        <v>2708</v>
      </c>
      <c r="C54" s="120" t="s">
        <v>31</v>
      </c>
      <c r="D54" s="117" t="s">
        <v>2678</v>
      </c>
      <c r="E54" s="141">
        <v>42716</v>
      </c>
      <c r="F54" s="141">
        <v>43084</v>
      </c>
      <c r="G54" s="156">
        <f t="shared" si="3"/>
        <v>12.266666666666667</v>
      </c>
      <c r="H54" s="118" t="s">
        <v>2679</v>
      </c>
      <c r="I54" s="117" t="s">
        <v>711</v>
      </c>
      <c r="J54" s="117" t="s">
        <v>733</v>
      </c>
      <c r="K54" s="119">
        <v>3337920724</v>
      </c>
      <c r="L54" s="120" t="s">
        <v>1148</v>
      </c>
      <c r="M54" s="115">
        <v>1</v>
      </c>
      <c r="N54" s="120" t="s">
        <v>27</v>
      </c>
      <c r="O54" s="120" t="s">
        <v>26</v>
      </c>
      <c r="P54" s="79"/>
    </row>
    <row r="55" spans="1:16" s="7" customFormat="1" ht="24.75" customHeight="1" outlineLevel="1" x14ac:dyDescent="0.25">
      <c r="A55" s="140">
        <v>8</v>
      </c>
      <c r="B55" s="118" t="s">
        <v>2708</v>
      </c>
      <c r="C55" s="120" t="s">
        <v>31</v>
      </c>
      <c r="D55" s="117" t="s">
        <v>2678</v>
      </c>
      <c r="E55" s="141">
        <v>42716</v>
      </c>
      <c r="F55" s="141">
        <v>43084</v>
      </c>
      <c r="G55" s="156">
        <f t="shared" si="3"/>
        <v>12.266666666666667</v>
      </c>
      <c r="H55" s="118" t="s">
        <v>2679</v>
      </c>
      <c r="I55" s="117" t="s">
        <v>711</v>
      </c>
      <c r="J55" s="117" t="s">
        <v>720</v>
      </c>
      <c r="K55" s="119">
        <v>3337920724</v>
      </c>
      <c r="L55" s="120" t="s">
        <v>1148</v>
      </c>
      <c r="M55" s="115">
        <v>1</v>
      </c>
      <c r="N55" s="120" t="s">
        <v>27</v>
      </c>
      <c r="O55" s="120" t="s">
        <v>26</v>
      </c>
      <c r="P55" s="79"/>
    </row>
    <row r="56" spans="1:16" s="7" customFormat="1" ht="24.75" customHeight="1" outlineLevel="1" x14ac:dyDescent="0.25">
      <c r="A56" s="140">
        <v>9</v>
      </c>
      <c r="B56" s="118" t="s">
        <v>2708</v>
      </c>
      <c r="C56" s="120" t="s">
        <v>31</v>
      </c>
      <c r="D56" s="117" t="s">
        <v>2682</v>
      </c>
      <c r="E56" s="141">
        <v>42720</v>
      </c>
      <c r="F56" s="141">
        <v>43084</v>
      </c>
      <c r="G56" s="156">
        <f t="shared" si="3"/>
        <v>12.133333333333333</v>
      </c>
      <c r="H56" s="118" t="s">
        <v>2683</v>
      </c>
      <c r="I56" s="117" t="s">
        <v>711</v>
      </c>
      <c r="J56" s="117" t="s">
        <v>727</v>
      </c>
      <c r="K56" s="119">
        <v>3588482860</v>
      </c>
      <c r="L56" s="120" t="s">
        <v>1148</v>
      </c>
      <c r="M56" s="115">
        <v>1</v>
      </c>
      <c r="N56" s="120" t="s">
        <v>27</v>
      </c>
      <c r="O56" s="120" t="s">
        <v>26</v>
      </c>
      <c r="P56" s="79"/>
    </row>
    <row r="57" spans="1:16" s="7" customFormat="1" ht="24.75" customHeight="1" outlineLevel="1" x14ac:dyDescent="0.25">
      <c r="A57" s="140">
        <v>10</v>
      </c>
      <c r="B57" s="118" t="s">
        <v>2708</v>
      </c>
      <c r="C57" s="120" t="s">
        <v>31</v>
      </c>
      <c r="D57" s="117" t="s">
        <v>2682</v>
      </c>
      <c r="E57" s="141">
        <v>42720</v>
      </c>
      <c r="F57" s="141">
        <v>43084</v>
      </c>
      <c r="G57" s="156">
        <f t="shared" si="3"/>
        <v>12.133333333333333</v>
      </c>
      <c r="H57" s="118" t="s">
        <v>2683</v>
      </c>
      <c r="I57" s="117" t="s">
        <v>711</v>
      </c>
      <c r="J57" s="117" t="s">
        <v>735</v>
      </c>
      <c r="K57" s="119">
        <v>3588482860</v>
      </c>
      <c r="L57" s="120" t="s">
        <v>1148</v>
      </c>
      <c r="M57" s="115">
        <v>1</v>
      </c>
      <c r="N57" s="120" t="s">
        <v>27</v>
      </c>
      <c r="O57" s="120" t="s">
        <v>26</v>
      </c>
      <c r="P57" s="79"/>
    </row>
    <row r="58" spans="1:16" s="7" customFormat="1" ht="24.75" customHeight="1" outlineLevel="1" x14ac:dyDescent="0.25">
      <c r="A58" s="140">
        <v>11</v>
      </c>
      <c r="B58" s="118" t="s">
        <v>2708</v>
      </c>
      <c r="C58" s="120" t="s">
        <v>31</v>
      </c>
      <c r="D58" s="117" t="s">
        <v>2684</v>
      </c>
      <c r="E58" s="141">
        <v>43071</v>
      </c>
      <c r="F58" s="141">
        <v>43404</v>
      </c>
      <c r="G58" s="156">
        <f t="shared" si="3"/>
        <v>11.1</v>
      </c>
      <c r="H58" s="116" t="s">
        <v>2687</v>
      </c>
      <c r="I58" s="117" t="s">
        <v>711</v>
      </c>
      <c r="J58" s="117" t="s">
        <v>727</v>
      </c>
      <c r="K58" s="119">
        <v>2903190155</v>
      </c>
      <c r="L58" s="120" t="s">
        <v>1148</v>
      </c>
      <c r="M58" s="115">
        <v>1</v>
      </c>
      <c r="N58" s="120" t="s">
        <v>27</v>
      </c>
      <c r="O58" s="120" t="s">
        <v>26</v>
      </c>
      <c r="P58" s="79"/>
    </row>
    <row r="59" spans="1:16" s="7" customFormat="1" ht="24.75" customHeight="1" outlineLevel="1" x14ac:dyDescent="0.25">
      <c r="A59" s="140">
        <v>12</v>
      </c>
      <c r="B59" s="118" t="s">
        <v>2708</v>
      </c>
      <c r="C59" s="120" t="s">
        <v>31</v>
      </c>
      <c r="D59" s="117" t="s">
        <v>2684</v>
      </c>
      <c r="E59" s="141">
        <v>43071</v>
      </c>
      <c r="F59" s="141">
        <v>43404</v>
      </c>
      <c r="G59" s="156">
        <f t="shared" si="3"/>
        <v>11.1</v>
      </c>
      <c r="H59" s="118" t="s">
        <v>2687</v>
      </c>
      <c r="I59" s="117" t="s">
        <v>711</v>
      </c>
      <c r="J59" s="117" t="s">
        <v>735</v>
      </c>
      <c r="K59" s="119">
        <v>2903190155</v>
      </c>
      <c r="L59" s="120" t="s">
        <v>1148</v>
      </c>
      <c r="M59" s="115">
        <v>1</v>
      </c>
      <c r="N59" s="120" t="s">
        <v>27</v>
      </c>
      <c r="O59" s="120" t="s">
        <v>26</v>
      </c>
      <c r="P59" s="79"/>
    </row>
    <row r="60" spans="1:16" s="7" customFormat="1" ht="24.75" customHeight="1" outlineLevel="1" x14ac:dyDescent="0.25">
      <c r="A60" s="140">
        <v>13</v>
      </c>
      <c r="B60" s="118" t="s">
        <v>2708</v>
      </c>
      <c r="C60" s="120" t="s">
        <v>31</v>
      </c>
      <c r="D60" s="117" t="s">
        <v>2698</v>
      </c>
      <c r="E60" s="141">
        <v>43071</v>
      </c>
      <c r="F60" s="141">
        <v>43404</v>
      </c>
      <c r="G60" s="156">
        <f t="shared" si="3"/>
        <v>11.1</v>
      </c>
      <c r="H60" s="116" t="s">
        <v>2686</v>
      </c>
      <c r="I60" s="117" t="s">
        <v>711</v>
      </c>
      <c r="J60" s="117" t="s">
        <v>733</v>
      </c>
      <c r="K60" s="119">
        <v>2709111110</v>
      </c>
      <c r="L60" s="120" t="s">
        <v>1148</v>
      </c>
      <c r="M60" s="115">
        <v>1</v>
      </c>
      <c r="N60" s="120" t="s">
        <v>27</v>
      </c>
      <c r="O60" s="120" t="s">
        <v>1148</v>
      </c>
      <c r="P60" s="79"/>
    </row>
    <row r="61" spans="1:16" s="7" customFormat="1" ht="24.75" customHeight="1" outlineLevel="1" x14ac:dyDescent="0.25">
      <c r="A61" s="140">
        <v>14</v>
      </c>
      <c r="B61" s="118" t="s">
        <v>2708</v>
      </c>
      <c r="C61" s="120" t="s">
        <v>31</v>
      </c>
      <c r="D61" s="117" t="s">
        <v>2698</v>
      </c>
      <c r="E61" s="141">
        <v>43071</v>
      </c>
      <c r="F61" s="141">
        <v>43404</v>
      </c>
      <c r="G61" s="156">
        <f t="shared" si="3"/>
        <v>11.1</v>
      </c>
      <c r="H61" s="118" t="s">
        <v>2686</v>
      </c>
      <c r="I61" s="117" t="s">
        <v>711</v>
      </c>
      <c r="J61" s="117" t="s">
        <v>720</v>
      </c>
      <c r="K61" s="119">
        <v>2709111110</v>
      </c>
      <c r="L61" s="120" t="s">
        <v>1148</v>
      </c>
      <c r="M61" s="115">
        <v>1</v>
      </c>
      <c r="N61" s="120" t="s">
        <v>27</v>
      </c>
      <c r="O61" s="120" t="s">
        <v>1148</v>
      </c>
      <c r="P61" s="79"/>
    </row>
    <row r="62" spans="1:16" s="7" customFormat="1" ht="24.75" customHeight="1" outlineLevel="1" x14ac:dyDescent="0.25">
      <c r="A62" s="140">
        <v>15</v>
      </c>
      <c r="B62" s="118" t="s">
        <v>2708</v>
      </c>
      <c r="C62" s="120" t="s">
        <v>31</v>
      </c>
      <c r="D62" s="117" t="s">
        <v>2685</v>
      </c>
      <c r="E62" s="141">
        <v>43405</v>
      </c>
      <c r="F62" s="141">
        <v>43434</v>
      </c>
      <c r="G62" s="156">
        <f t="shared" si="3"/>
        <v>0.96666666666666667</v>
      </c>
      <c r="H62" s="118" t="s">
        <v>2686</v>
      </c>
      <c r="I62" s="117" t="s">
        <v>711</v>
      </c>
      <c r="J62" s="117" t="s">
        <v>733</v>
      </c>
      <c r="K62" s="119">
        <v>293560571</v>
      </c>
      <c r="L62" s="120" t="s">
        <v>1148</v>
      </c>
      <c r="M62" s="115">
        <v>1</v>
      </c>
      <c r="N62" s="120" t="s">
        <v>27</v>
      </c>
      <c r="O62" s="120" t="s">
        <v>26</v>
      </c>
      <c r="P62" s="79"/>
    </row>
    <row r="63" spans="1:16" s="7" customFormat="1" ht="24.75" customHeight="1" outlineLevel="1" x14ac:dyDescent="0.25">
      <c r="A63" s="140">
        <v>16</v>
      </c>
      <c r="B63" s="118" t="s">
        <v>2708</v>
      </c>
      <c r="C63" s="120" t="s">
        <v>31</v>
      </c>
      <c r="D63" s="117" t="s">
        <v>2685</v>
      </c>
      <c r="E63" s="141">
        <v>43405</v>
      </c>
      <c r="F63" s="141">
        <v>43434</v>
      </c>
      <c r="G63" s="156">
        <f t="shared" si="3"/>
        <v>0.96666666666666667</v>
      </c>
      <c r="H63" s="118" t="s">
        <v>2686</v>
      </c>
      <c r="I63" s="117" t="s">
        <v>711</v>
      </c>
      <c r="J63" s="117" t="s">
        <v>720</v>
      </c>
      <c r="K63" s="119">
        <v>293560571</v>
      </c>
      <c r="L63" s="120" t="s">
        <v>1148</v>
      </c>
      <c r="M63" s="115">
        <v>1</v>
      </c>
      <c r="N63" s="120" t="s">
        <v>27</v>
      </c>
      <c r="O63" s="120" t="s">
        <v>26</v>
      </c>
      <c r="P63" s="79"/>
    </row>
    <row r="64" spans="1:16" s="7" customFormat="1" ht="24.75" customHeight="1" outlineLevel="1" x14ac:dyDescent="0.25">
      <c r="A64" s="140">
        <v>17</v>
      </c>
      <c r="B64" s="118" t="s">
        <v>2708</v>
      </c>
      <c r="C64" s="120" t="s">
        <v>31</v>
      </c>
      <c r="D64" s="117" t="s">
        <v>2697</v>
      </c>
      <c r="E64" s="141">
        <v>43405</v>
      </c>
      <c r="F64" s="141">
        <v>43434</v>
      </c>
      <c r="G64" s="156">
        <f t="shared" si="3"/>
        <v>0.96666666666666667</v>
      </c>
      <c r="H64" s="116" t="s">
        <v>2696</v>
      </c>
      <c r="I64" s="117" t="s">
        <v>711</v>
      </c>
      <c r="J64" s="117" t="s">
        <v>727</v>
      </c>
      <c r="K64" s="119">
        <v>311588172</v>
      </c>
      <c r="L64" s="120" t="s">
        <v>1148</v>
      </c>
      <c r="M64" s="115">
        <v>1</v>
      </c>
      <c r="N64" s="120" t="s">
        <v>27</v>
      </c>
      <c r="O64" s="120" t="s">
        <v>1148</v>
      </c>
      <c r="P64" s="79"/>
    </row>
    <row r="65" spans="1:16" s="7" customFormat="1" ht="24.75" customHeight="1" outlineLevel="1" x14ac:dyDescent="0.25">
      <c r="A65" s="140">
        <v>18</v>
      </c>
      <c r="B65" s="118" t="s">
        <v>2708</v>
      </c>
      <c r="C65" s="120" t="s">
        <v>31</v>
      </c>
      <c r="D65" s="117" t="s">
        <v>2697</v>
      </c>
      <c r="E65" s="141">
        <v>43405</v>
      </c>
      <c r="F65" s="141">
        <v>43434</v>
      </c>
      <c r="G65" s="156">
        <f t="shared" si="3"/>
        <v>0.96666666666666667</v>
      </c>
      <c r="H65" s="116" t="s">
        <v>2696</v>
      </c>
      <c r="I65" s="117" t="s">
        <v>711</v>
      </c>
      <c r="J65" s="117" t="s">
        <v>735</v>
      </c>
      <c r="K65" s="119">
        <v>311588172</v>
      </c>
      <c r="L65" s="120" t="s">
        <v>1148</v>
      </c>
      <c r="M65" s="115">
        <v>1</v>
      </c>
      <c r="N65" s="120" t="s">
        <v>27</v>
      </c>
      <c r="O65" s="120" t="s">
        <v>1148</v>
      </c>
      <c r="P65" s="79"/>
    </row>
    <row r="66" spans="1:16" s="7" customFormat="1" ht="24.75" customHeight="1" outlineLevel="1" x14ac:dyDescent="0.25">
      <c r="A66" s="140">
        <v>19</v>
      </c>
      <c r="B66" s="118" t="s">
        <v>2708</v>
      </c>
      <c r="C66" s="120" t="s">
        <v>31</v>
      </c>
      <c r="D66" s="117" t="s">
        <v>2694</v>
      </c>
      <c r="E66" s="141">
        <v>43484</v>
      </c>
      <c r="F66" s="141">
        <v>43822</v>
      </c>
      <c r="G66" s="156">
        <f t="shared" si="3"/>
        <v>11.266666666666667</v>
      </c>
      <c r="H66" s="116" t="s">
        <v>2686</v>
      </c>
      <c r="I66" s="117" t="s">
        <v>711</v>
      </c>
      <c r="J66" s="117" t="s">
        <v>733</v>
      </c>
      <c r="K66" s="119">
        <v>3217199867</v>
      </c>
      <c r="L66" s="120" t="s">
        <v>1148</v>
      </c>
      <c r="M66" s="115">
        <v>1</v>
      </c>
      <c r="N66" s="120" t="s">
        <v>27</v>
      </c>
      <c r="O66" s="120" t="s">
        <v>1148</v>
      </c>
      <c r="P66" s="79"/>
    </row>
    <row r="67" spans="1:16" s="7" customFormat="1" ht="24.75" customHeight="1" outlineLevel="1" x14ac:dyDescent="0.25">
      <c r="A67" s="140">
        <v>20</v>
      </c>
      <c r="B67" s="118" t="s">
        <v>2708</v>
      </c>
      <c r="C67" s="120" t="s">
        <v>31</v>
      </c>
      <c r="D67" s="117" t="s">
        <v>2694</v>
      </c>
      <c r="E67" s="141">
        <v>43484</v>
      </c>
      <c r="F67" s="141">
        <v>43822</v>
      </c>
      <c r="G67" s="156">
        <f t="shared" si="3"/>
        <v>11.266666666666667</v>
      </c>
      <c r="H67" s="118" t="s">
        <v>2686</v>
      </c>
      <c r="I67" s="117" t="s">
        <v>711</v>
      </c>
      <c r="J67" s="117" t="s">
        <v>720</v>
      </c>
      <c r="K67" s="119">
        <v>3217199867</v>
      </c>
      <c r="L67" s="120" t="s">
        <v>1148</v>
      </c>
      <c r="M67" s="115">
        <v>1</v>
      </c>
      <c r="N67" s="120" t="s">
        <v>27</v>
      </c>
      <c r="O67" s="120" t="s">
        <v>1148</v>
      </c>
      <c r="P67" s="79"/>
    </row>
    <row r="68" spans="1:16" s="7" customFormat="1" ht="24.75" customHeight="1" outlineLevel="1" x14ac:dyDescent="0.25">
      <c r="A68" s="140">
        <v>21</v>
      </c>
      <c r="B68" s="118" t="s">
        <v>2708</v>
      </c>
      <c r="C68" s="120" t="s">
        <v>31</v>
      </c>
      <c r="D68" s="117" t="s">
        <v>2695</v>
      </c>
      <c r="E68" s="141">
        <v>43484</v>
      </c>
      <c r="F68" s="141">
        <v>43822</v>
      </c>
      <c r="G68" s="156">
        <f t="shared" si="3"/>
        <v>11.266666666666667</v>
      </c>
      <c r="H68" s="116" t="s">
        <v>2696</v>
      </c>
      <c r="I68" s="117" t="s">
        <v>711</v>
      </c>
      <c r="J68" s="117" t="s">
        <v>727</v>
      </c>
      <c r="K68" s="119">
        <v>3474575856</v>
      </c>
      <c r="L68" s="65" t="s">
        <v>1148</v>
      </c>
      <c r="M68" s="67">
        <v>1</v>
      </c>
      <c r="N68" s="65" t="s">
        <v>27</v>
      </c>
      <c r="O68" s="65" t="s">
        <v>1148</v>
      </c>
      <c r="P68" s="79"/>
    </row>
    <row r="69" spans="1:16" s="7" customFormat="1" ht="24.75" customHeight="1" outlineLevel="1" x14ac:dyDescent="0.25">
      <c r="A69" s="140">
        <v>22</v>
      </c>
      <c r="B69" s="118" t="s">
        <v>2708</v>
      </c>
      <c r="C69" s="120" t="s">
        <v>31</v>
      </c>
      <c r="D69" s="63" t="s">
        <v>2695</v>
      </c>
      <c r="E69" s="141">
        <v>43484</v>
      </c>
      <c r="F69" s="141">
        <v>43822</v>
      </c>
      <c r="G69" s="156">
        <f t="shared" si="3"/>
        <v>11.266666666666667</v>
      </c>
      <c r="H69" s="116" t="s">
        <v>2696</v>
      </c>
      <c r="I69" s="63" t="s">
        <v>711</v>
      </c>
      <c r="J69" s="63" t="s">
        <v>735</v>
      </c>
      <c r="K69" s="119">
        <v>3474575856</v>
      </c>
      <c r="L69" s="65" t="s">
        <v>1148</v>
      </c>
      <c r="M69" s="67">
        <v>1</v>
      </c>
      <c r="N69" s="65" t="s">
        <v>27</v>
      </c>
      <c r="O69" s="65" t="s">
        <v>1148</v>
      </c>
      <c r="P69" s="79"/>
    </row>
    <row r="70" spans="1:16" s="7" customFormat="1" ht="24.75" customHeight="1" outlineLevel="1" x14ac:dyDescent="0.25">
      <c r="A70" s="140">
        <v>23</v>
      </c>
      <c r="B70" s="118" t="s">
        <v>2708</v>
      </c>
      <c r="C70" s="65" t="s">
        <v>31</v>
      </c>
      <c r="D70" s="63" t="s">
        <v>2688</v>
      </c>
      <c r="E70" s="141">
        <v>43882</v>
      </c>
      <c r="F70" s="141">
        <v>44196</v>
      </c>
      <c r="G70" s="156">
        <f t="shared" si="3"/>
        <v>10.466666666666667</v>
      </c>
      <c r="H70" s="116" t="s">
        <v>2689</v>
      </c>
      <c r="I70" s="63" t="s">
        <v>711</v>
      </c>
      <c r="J70" s="63" t="s">
        <v>723</v>
      </c>
      <c r="K70" s="66">
        <v>2681556720</v>
      </c>
      <c r="L70" s="65" t="s">
        <v>1148</v>
      </c>
      <c r="M70" s="115">
        <v>1</v>
      </c>
      <c r="N70" s="65" t="s">
        <v>2634</v>
      </c>
      <c r="O70" s="65" t="s">
        <v>1148</v>
      </c>
      <c r="P70" s="79"/>
    </row>
    <row r="71" spans="1:16" s="7" customFormat="1" ht="24.75" customHeight="1" outlineLevel="1" x14ac:dyDescent="0.25">
      <c r="A71" s="140">
        <v>24</v>
      </c>
      <c r="B71" s="118" t="s">
        <v>2708</v>
      </c>
      <c r="C71" s="65" t="s">
        <v>31</v>
      </c>
      <c r="D71" s="63" t="s">
        <v>2688</v>
      </c>
      <c r="E71" s="141">
        <v>43882</v>
      </c>
      <c r="F71" s="141">
        <v>44196</v>
      </c>
      <c r="G71" s="156">
        <f t="shared" si="3"/>
        <v>10.466666666666667</v>
      </c>
      <c r="H71" s="64" t="s">
        <v>2689</v>
      </c>
      <c r="I71" s="63" t="s">
        <v>711</v>
      </c>
      <c r="J71" s="63" t="s">
        <v>722</v>
      </c>
      <c r="K71" s="66">
        <v>2681556720</v>
      </c>
      <c r="L71" s="65" t="s">
        <v>1148</v>
      </c>
      <c r="M71" s="115">
        <v>1</v>
      </c>
      <c r="N71" s="65" t="s">
        <v>2634</v>
      </c>
      <c r="O71" s="65" t="s">
        <v>1148</v>
      </c>
      <c r="P71" s="79"/>
    </row>
    <row r="72" spans="1:16" s="7" customFormat="1" ht="24.75" customHeight="1" outlineLevel="1" x14ac:dyDescent="0.25">
      <c r="A72" s="140">
        <v>25</v>
      </c>
      <c r="B72" s="118" t="s">
        <v>2708</v>
      </c>
      <c r="C72" s="65" t="s">
        <v>31</v>
      </c>
      <c r="D72" s="63" t="s">
        <v>2676</v>
      </c>
      <c r="E72" s="141">
        <v>43885</v>
      </c>
      <c r="F72" s="141">
        <v>44196</v>
      </c>
      <c r="G72" s="156">
        <f t="shared" si="3"/>
        <v>10.366666666666667</v>
      </c>
      <c r="H72" s="64" t="s">
        <v>2677</v>
      </c>
      <c r="I72" s="63" t="s">
        <v>711</v>
      </c>
      <c r="J72" s="63" t="s">
        <v>719</v>
      </c>
      <c r="K72" s="66">
        <v>1407528504</v>
      </c>
      <c r="L72" s="65" t="s">
        <v>1148</v>
      </c>
      <c r="M72" s="115">
        <v>1</v>
      </c>
      <c r="N72" s="65" t="s">
        <v>2634</v>
      </c>
      <c r="O72" s="65" t="s">
        <v>1148</v>
      </c>
      <c r="P72" s="79"/>
    </row>
    <row r="73" spans="1:16" s="7" customFormat="1" ht="24.75" customHeight="1" outlineLevel="1" x14ac:dyDescent="0.25">
      <c r="A73" s="140">
        <v>26</v>
      </c>
      <c r="B73" s="118" t="s">
        <v>2708</v>
      </c>
      <c r="C73" s="65" t="s">
        <v>31</v>
      </c>
      <c r="D73" s="63" t="s">
        <v>2690</v>
      </c>
      <c r="E73" s="141">
        <v>43885</v>
      </c>
      <c r="F73" s="141">
        <v>44196</v>
      </c>
      <c r="G73" s="156">
        <f t="shared" si="3"/>
        <v>10.366666666666667</v>
      </c>
      <c r="H73" s="64" t="s">
        <v>2691</v>
      </c>
      <c r="I73" s="63" t="s">
        <v>711</v>
      </c>
      <c r="J73" s="63" t="s">
        <v>729</v>
      </c>
      <c r="K73" s="66">
        <v>2082248724</v>
      </c>
      <c r="L73" s="65" t="s">
        <v>1148</v>
      </c>
      <c r="M73" s="115">
        <v>1</v>
      </c>
      <c r="N73" s="65" t="s">
        <v>2634</v>
      </c>
      <c r="O73" s="65" t="s">
        <v>1148</v>
      </c>
      <c r="P73" s="79"/>
    </row>
    <row r="74" spans="1:16" s="7" customFormat="1" ht="24.75" customHeight="1" outlineLevel="1" x14ac:dyDescent="0.25">
      <c r="A74" s="140">
        <v>27</v>
      </c>
      <c r="B74" s="118" t="s">
        <v>2708</v>
      </c>
      <c r="C74" s="65" t="s">
        <v>31</v>
      </c>
      <c r="D74" s="63" t="s">
        <v>2690</v>
      </c>
      <c r="E74" s="141">
        <v>43885</v>
      </c>
      <c r="F74" s="141">
        <v>44196</v>
      </c>
      <c r="G74" s="156">
        <f t="shared" si="3"/>
        <v>10.366666666666667</v>
      </c>
      <c r="H74" s="64" t="s">
        <v>2691</v>
      </c>
      <c r="I74" s="63" t="s">
        <v>711</v>
      </c>
      <c r="J74" s="63" t="s">
        <v>738</v>
      </c>
      <c r="K74" s="66">
        <v>2082248724</v>
      </c>
      <c r="L74" s="65" t="s">
        <v>1148</v>
      </c>
      <c r="M74" s="115">
        <v>1</v>
      </c>
      <c r="N74" s="65" t="s">
        <v>2634</v>
      </c>
      <c r="O74" s="65" t="s">
        <v>1148</v>
      </c>
      <c r="P74" s="79"/>
    </row>
    <row r="75" spans="1:16" s="7" customFormat="1" ht="24.75" customHeight="1" outlineLevel="1" x14ac:dyDescent="0.25">
      <c r="A75" s="140">
        <v>28</v>
      </c>
      <c r="B75" s="118" t="s">
        <v>2708</v>
      </c>
      <c r="C75" s="65" t="s">
        <v>31</v>
      </c>
      <c r="D75" s="63" t="s">
        <v>2692</v>
      </c>
      <c r="E75" s="141">
        <v>43889</v>
      </c>
      <c r="F75" s="141">
        <v>44196</v>
      </c>
      <c r="G75" s="156">
        <f t="shared" si="3"/>
        <v>10.233333333333333</v>
      </c>
      <c r="H75" s="64" t="s">
        <v>2693</v>
      </c>
      <c r="I75" s="63" t="s">
        <v>711</v>
      </c>
      <c r="J75" s="63" t="s">
        <v>720</v>
      </c>
      <c r="K75" s="66">
        <v>4991929660</v>
      </c>
      <c r="L75" s="65" t="s">
        <v>1148</v>
      </c>
      <c r="M75" s="115">
        <v>1</v>
      </c>
      <c r="N75" s="65" t="s">
        <v>2634</v>
      </c>
      <c r="O75" s="65" t="s">
        <v>1148</v>
      </c>
      <c r="P75" s="79"/>
    </row>
    <row r="76" spans="1:16" s="7" customFormat="1" ht="24.75" customHeight="1" outlineLevel="1" x14ac:dyDescent="0.25">
      <c r="A76" s="140">
        <v>29</v>
      </c>
      <c r="B76" s="118" t="s">
        <v>2708</v>
      </c>
      <c r="C76" s="65" t="s">
        <v>31</v>
      </c>
      <c r="D76" s="63" t="s">
        <v>2692</v>
      </c>
      <c r="E76" s="141">
        <v>43889</v>
      </c>
      <c r="F76" s="141">
        <v>44196</v>
      </c>
      <c r="G76" s="156">
        <f t="shared" si="3"/>
        <v>10.233333333333333</v>
      </c>
      <c r="H76" s="64" t="s">
        <v>2693</v>
      </c>
      <c r="I76" s="63" t="s">
        <v>711</v>
      </c>
      <c r="J76" s="63" t="s">
        <v>733</v>
      </c>
      <c r="K76" s="66">
        <v>4991929660</v>
      </c>
      <c r="L76" s="65" t="s">
        <v>1148</v>
      </c>
      <c r="M76" s="115">
        <v>1</v>
      </c>
      <c r="N76" s="65" t="s">
        <v>2634</v>
      </c>
      <c r="O76" s="65" t="s">
        <v>1148</v>
      </c>
      <c r="P76" s="79"/>
    </row>
    <row r="77" spans="1:16" s="7" customFormat="1" ht="24.75" customHeight="1" outlineLevel="1" x14ac:dyDescent="0.25">
      <c r="A77" s="140">
        <v>30</v>
      </c>
      <c r="B77" s="118" t="s">
        <v>2708</v>
      </c>
      <c r="C77" s="65" t="s">
        <v>31</v>
      </c>
      <c r="D77" s="63" t="s">
        <v>2692</v>
      </c>
      <c r="E77" s="141">
        <v>43889</v>
      </c>
      <c r="F77" s="141">
        <v>44196</v>
      </c>
      <c r="G77" s="156">
        <f t="shared" si="3"/>
        <v>10.233333333333333</v>
      </c>
      <c r="H77" s="64" t="s">
        <v>2693</v>
      </c>
      <c r="I77" s="63" t="s">
        <v>711</v>
      </c>
      <c r="J77" s="63" t="s">
        <v>724</v>
      </c>
      <c r="K77" s="66">
        <v>4991929660</v>
      </c>
      <c r="L77" s="65" t="s">
        <v>1148</v>
      </c>
      <c r="M77" s="115">
        <v>1</v>
      </c>
      <c r="N77" s="65" t="s">
        <v>2634</v>
      </c>
      <c r="O77" s="65" t="s">
        <v>1148</v>
      </c>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5"/>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5"/>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5"/>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5"/>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5"/>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5"/>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5"/>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5"/>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5"/>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5"/>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5"/>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5"/>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5"/>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5"/>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5"/>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7"/>
      <c r="E114" s="141"/>
      <c r="F114" s="141"/>
      <c r="G114" s="156" t="str">
        <f>IF(AND(E114&lt;&gt;"",F114&lt;&gt;""),((F114-E114)/30),"")</f>
        <v/>
      </c>
      <c r="H114" s="116"/>
      <c r="I114" s="117"/>
      <c r="J114" s="117"/>
      <c r="K114" s="119"/>
      <c r="L114" s="100" t="str">
        <f>+IF(AND(K114&gt;0,O114="Ejecución"),(K114/877802)*Tabla28[[#This Row],[% participación]],IF(AND(K114&gt;0,O114&lt;&gt;"Ejecución"),"-",""))</f>
        <v/>
      </c>
      <c r="M114" s="120"/>
      <c r="N114" s="169"/>
      <c r="O114" s="158" t="s">
        <v>1150</v>
      </c>
      <c r="P114" s="78"/>
    </row>
    <row r="115" spans="1:16" s="6" customFormat="1" ht="24.75" customHeight="1" x14ac:dyDescent="0.25">
      <c r="A115" s="139">
        <v>2</v>
      </c>
      <c r="B115" s="157" t="s">
        <v>2665</v>
      </c>
      <c r="C115" s="159" t="s">
        <v>31</v>
      </c>
      <c r="D115" s="117"/>
      <c r="E115" s="141"/>
      <c r="F115" s="141"/>
      <c r="G115" s="156" t="str">
        <f t="shared" ref="G115:G116" si="4">IF(AND(E115&lt;&gt;"",F115&lt;&gt;""),((F115-E115)/30),"")</f>
        <v/>
      </c>
      <c r="H115" s="118"/>
      <c r="I115" s="117"/>
      <c r="J115" s="117"/>
      <c r="K115" s="119"/>
      <c r="L115" s="100" t="str">
        <f>+IF(AND(K115&gt;0,O115="Ejecución"),(K115/877802)*Tabla28[[#This Row],[% participación]],IF(AND(K115&gt;0,O115&lt;&gt;"Ejecución"),"-",""))</f>
        <v/>
      </c>
      <c r="M115" s="120"/>
      <c r="N115" s="169"/>
      <c r="O115" s="158" t="s">
        <v>1150</v>
      </c>
      <c r="P115" s="78"/>
    </row>
    <row r="116" spans="1:16" s="6" customFormat="1" ht="24.75" customHeight="1" x14ac:dyDescent="0.25">
      <c r="A116" s="139">
        <v>3</v>
      </c>
      <c r="B116" s="157" t="s">
        <v>2665</v>
      </c>
      <c r="C116" s="159" t="s">
        <v>31</v>
      </c>
      <c r="D116" s="117"/>
      <c r="E116" s="141"/>
      <c r="F116" s="141"/>
      <c r="G116" s="156" t="str">
        <f t="shared" si="4"/>
        <v/>
      </c>
      <c r="H116" s="118"/>
      <c r="I116" s="117"/>
      <c r="J116" s="117"/>
      <c r="K116" s="119"/>
      <c r="L116" s="100" t="str">
        <f>+IF(AND(K116&gt;0,O116="Ejecución"),(K116/877802)*Tabla28[[#This Row],[% participación]],IF(AND(K116&gt;0,O116&lt;&gt;"Ejecución"),"-",""))</f>
        <v/>
      </c>
      <c r="M116" s="120"/>
      <c r="N116" s="169"/>
      <c r="O116" s="158" t="s">
        <v>1150</v>
      </c>
      <c r="P116" s="78"/>
    </row>
    <row r="117" spans="1:16" s="6" customFormat="1" ht="24.75" customHeight="1" outlineLevel="1" x14ac:dyDescent="0.25">
      <c r="A117" s="139">
        <v>4</v>
      </c>
      <c r="B117" s="157" t="s">
        <v>2665</v>
      </c>
      <c r="C117" s="159" t="s">
        <v>31</v>
      </c>
      <c r="D117" s="117"/>
      <c r="E117" s="141"/>
      <c r="F117" s="141"/>
      <c r="G117" s="156" t="str">
        <f t="shared" ref="G117:G159" si="5">IF(AND(E117&lt;&gt;"",F117&lt;&gt;""),((F117-E117)/30),"")</f>
        <v/>
      </c>
      <c r="H117" s="118"/>
      <c r="I117" s="117"/>
      <c r="J117" s="117"/>
      <c r="K117" s="119"/>
      <c r="L117" s="100" t="str">
        <f>+IF(AND(K117&gt;0,O117="Ejecución"),(K117/877802)*Tabla28[[#This Row],[% participación]],IF(AND(K117&gt;0,O117&lt;&gt;"Ejecución"),"-",""))</f>
        <v/>
      </c>
      <c r="M117" s="120"/>
      <c r="N117" s="169"/>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119"/>
      <c r="L118" s="100" t="str">
        <f>+IF(AND(K118&gt;0,O118="Ejecución"),(K118/877802)*Tabla28[[#This Row],[% participación]],IF(AND(K118&gt;0,O118&lt;&gt;"Ejecución"),"-",""))</f>
        <v/>
      </c>
      <c r="M118" s="120"/>
      <c r="N118" s="169"/>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119"/>
      <c r="L119" s="100" t="str">
        <f>+IF(AND(K119&gt;0,O119="Ejecución"),(K119/877802)*Tabla28[[#This Row],[% participación]],IF(AND(K119&gt;0,O119&lt;&gt;"Ejecución"),"-",""))</f>
        <v/>
      </c>
      <c r="M119" s="120"/>
      <c r="N119" s="169"/>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119"/>
      <c r="L120" s="100" t="str">
        <f>+IF(AND(K120&gt;0,O120="Ejecución"),(K120/877802)*Tabla28[[#This Row],[% participación]],IF(AND(K120&gt;0,O120&lt;&gt;"Ejecución"),"-",""))</f>
        <v/>
      </c>
      <c r="M120" s="120"/>
      <c r="N120" s="169"/>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119"/>
      <c r="L121" s="100" t="str">
        <f>+IF(AND(K121&gt;0,O121="Ejecución"),(K121/877802)*Tabla28[[#This Row],[% participación]],IF(AND(K121&gt;0,O121&lt;&gt;"Ejecución"),"-",""))</f>
        <v/>
      </c>
      <c r="M121" s="120"/>
      <c r="N121" s="169"/>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ref="N122:N160" si="6">+IF(M122="No",1,IF(M122="Si","Ingrese %",""))</f>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187" t="s">
        <v>2669</v>
      </c>
      <c r="C179" s="187"/>
      <c r="D179" s="187"/>
      <c r="E179" s="167">
        <v>0.02</v>
      </c>
      <c r="F179" s="166">
        <v>0.03</v>
      </c>
      <c r="G179" s="161">
        <f>IF(F179&gt;0,SUM(E179+F179),"")</f>
        <v>0.05</v>
      </c>
      <c r="H179" s="5"/>
      <c r="I179" s="187" t="s">
        <v>2671</v>
      </c>
      <c r="J179" s="187"/>
      <c r="K179" s="187"/>
      <c r="L179" s="187"/>
      <c r="M179" s="168">
        <v>0.05</v>
      </c>
      <c r="O179" s="8"/>
      <c r="Q179" s="19"/>
      <c r="R179" s="155">
        <f>IF(M179&gt;0,SUM(L179+M179),"")</f>
        <v>0.05</v>
      </c>
      <c r="T179" s="19"/>
      <c r="U179" s="233" t="s">
        <v>1166</v>
      </c>
      <c r="V179" s="233"/>
      <c r="W179" s="233"/>
      <c r="X179" s="24">
        <v>0.02</v>
      </c>
      <c r="Y179" s="160"/>
      <c r="Z179" s="161" t="str">
        <f>IF(Y179&gt;0,SUM(E181+Y179),"")</f>
        <v/>
      </c>
      <c r="AA179" s="19"/>
      <c r="AB179" s="19"/>
    </row>
    <row r="180" spans="1:28" ht="23.45" hidden="1" x14ac:dyDescent="0.3">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45" hidden="1" x14ac:dyDescent="0.3">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45" hidden="1" x14ac:dyDescent="0.3">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0.05</v>
      </c>
      <c r="D185" s="91" t="s">
        <v>2628</v>
      </c>
      <c r="E185" s="94">
        <f>+(C185*SUM(K20:K35))</f>
        <v>139601247.70000002</v>
      </c>
      <c r="F185" s="92"/>
      <c r="G185" s="93"/>
      <c r="H185" s="88"/>
      <c r="I185" s="90" t="s">
        <v>2627</v>
      </c>
      <c r="J185" s="162">
        <f>+SUM(M179:M183)</f>
        <v>0.05</v>
      </c>
      <c r="K185" s="232" t="s">
        <v>2628</v>
      </c>
      <c r="L185" s="232"/>
      <c r="M185" s="94">
        <f>+J185*(SUM(K20:K35))</f>
        <v>139601247.70000002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1" t="s">
        <v>2636</v>
      </c>
      <c r="C192" s="191"/>
      <c r="E192" s="5" t="s">
        <v>20</v>
      </c>
      <c r="H192" s="26" t="s">
        <v>24</v>
      </c>
      <c r="J192" s="5" t="s">
        <v>2637</v>
      </c>
      <c r="K192" s="5"/>
      <c r="M192" s="5"/>
      <c r="N192" s="5"/>
      <c r="O192" s="8"/>
      <c r="Q192" s="150"/>
      <c r="R192" s="151"/>
      <c r="S192" s="151"/>
      <c r="T192" s="150"/>
    </row>
    <row r="193" spans="1:18" x14ac:dyDescent="0.25">
      <c r="A193" s="9"/>
      <c r="C193" s="121">
        <v>41954</v>
      </c>
      <c r="D193" s="5"/>
      <c r="E193" s="122">
        <v>2995</v>
      </c>
      <c r="F193" s="5"/>
      <c r="G193" s="5"/>
      <c r="H193" s="143" t="s">
        <v>2709</v>
      </c>
      <c r="J193" s="5"/>
      <c r="K193" s="123">
        <v>38964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2710</v>
      </c>
      <c r="J211" s="27" t="s">
        <v>2622</v>
      </c>
      <c r="K211" s="144" t="s">
        <v>2710</v>
      </c>
      <c r="L211" s="21"/>
      <c r="M211" s="21"/>
      <c r="N211" s="21"/>
      <c r="O211" s="8"/>
    </row>
    <row r="212" spans="1:15" x14ac:dyDescent="0.25">
      <c r="A212" s="9"/>
      <c r="B212" s="27" t="s">
        <v>2619</v>
      </c>
      <c r="C212" s="143" t="s">
        <v>2709</v>
      </c>
      <c r="D212" s="21"/>
      <c r="G212" s="27" t="s">
        <v>2621</v>
      </c>
      <c r="H212" s="144" t="s">
        <v>2711</v>
      </c>
      <c r="J212" s="27" t="s">
        <v>2623</v>
      </c>
      <c r="K212" s="143" t="s">
        <v>2712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schemas.openxmlformats.org/package/2006/metadata/core-properties"/>
    <ds:schemaRef ds:uri="http://purl.org/dc/terms/"/>
    <ds:schemaRef ds:uri="http://www.w3.org/XML/1998/namespace"/>
    <ds:schemaRef ds:uri="http://schemas.microsoft.com/office/infopath/2007/PartnerControls"/>
    <ds:schemaRef ds:uri="http://schemas.microsoft.com/office/2006/documentManagement/types"/>
    <ds:schemaRef ds:uri="4fb10211-09fb-4e80-9f0b-184718d5d98c"/>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2020-12-29T05:39:23Z</cp:lastPrinted>
  <dcterms:created xsi:type="dcterms:W3CDTF">2020-10-14T21:57:42Z</dcterms:created>
  <dcterms:modified xsi:type="dcterms:W3CDTF">2020-12-29T05:40:03Z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