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<sst xmlns="http://schemas.openxmlformats.org/spreadsheetml/2006/main" count="3127" uniqueCount="2703">
  <si>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</si>
  <si>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</si>
  <si>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</si>
  <si>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</si>
  <si>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</si>
  <si>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</si>
  <si>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</si>
  <si>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</si>
  <si>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</si>
  <si>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</si>
  <si>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</si>
  <si>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</si>
  <si>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</si>
  <si>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</si>
  <si>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</si>
  <si>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</si>
  <si>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</si>
  <si>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</si>
  <si>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</si>
  <si>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</si>
  <si>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</si>
  <si>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</si>
  <si>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</si>
  <si>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</si>
  <si>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</si>
  <si>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</si>
  <si>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</si>
  <si>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</si>
  <si>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</si>
  <si>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</si>
  <si>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</si>
  <si>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</si>
  <si>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</si>
  <si>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</si>
  <si>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</si>
  <si>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</si>
  <si>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</si>
  <si>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</si>
  <si>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</si>
  <si>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</si>
  <si>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</si>
  <si>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</si>
  <si>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</si>
  <si>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</si>
  <si>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</si>
  <si>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</si>
  <si>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</si>
  <si>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</si>
  <si>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</si>
  <si>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</si>
  <si>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</si>
  <si>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</si>
  <si>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</si>
  <si>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</si>
  <si>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</si>
  <si>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</si>
  <si>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</si>
  <si>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</si>
  <si>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</si>
  <si>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</si>
  <si>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</si>
  <si>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</si>
  <si>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</si>
  <si>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</si>
  <si>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</si>
  <si>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</si>
  <si>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</si>
  <si>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</si>
  <si>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</si>
  <si>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</si>
  <si>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</si>
  <si>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</si>
  <si>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</si>
  <si>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</si>
  <si>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</si>
  <si>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</si>
  <si>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</si>
  <si>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</si>
  <si>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</si>
  <si>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</si>
  <si>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</si>
  <si>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</si>
  <si>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</si>
  <si>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</si>
  <si>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</si>
  <si>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</si>
  <si>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</si>
  <si>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</si>
  <si>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</si>
  <si>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</si>
  <si>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</si>
  <si>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</si>
  <si>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</si>
  <si>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</si>
  <si>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</si>
  <si>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</si>
  <si>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</si>
  <si>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</si>
  <si>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</si>
  <si>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</si>
  <si>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</si>
  <si>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</si>
  <si>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</si>
  <si>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</si>
  <si>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</si>
  <si>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</si>
  <si>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</si>
  <si>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</si>
  <si>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</si>
  <si>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</si>
  <si>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</si>
  <si>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</si>
  <si>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</si>
  <si>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</si>
  <si>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</si>
  <si>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</si>
  <si>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</si>
  <si>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</si>
  <si>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</si>
  <si>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</si>
  <si>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</si>
  <si>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</si>
  <si>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</si>
  <si>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</si>
  <si>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</si>
  <si>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</si>
  <si>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</si>
  <si>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</si>
  <si>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</si>
  <si>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</si>
  <si>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</si>
  <si>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</si>
  <si>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</si>
  <si>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</si>
  <si>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</si>
  <si>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</si>
  <si>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</si>
  <si>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</si>
  <si>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</si>
  <si>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</si>
  <si>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</si>
  <si>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</si>
  <si>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</si>
  <si>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</si>
  <si>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</si>
  <si>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</si>
  <si>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</si>
  <si>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</si>
  <si>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</si>
  <si>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</si>
  <si>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</si>
  <si>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</si>
  <si>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</si>
  <si>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</si>
  <si>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</si>
  <si>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</si>
  <si>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</si>
  <si>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</si>
  <si>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</si>
  <si>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</si>
  <si>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</si>
  <si>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</si>
  <si>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</si>
  <si>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</si>
  <si>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</si>
  <si>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</si>
  <si>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</si>
  <si>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</si>
  <si>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</si>
  <si>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</si>
  <si>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</si>
  <si>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</si>
  <si>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</si>
  <si>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</si>
  <si>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</si>
  <si>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</si>
  <si>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</si>
  <si>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</si>
  <si>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</si>
  <si>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</si>
  <si>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</si>
  <si>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</si>
  <si>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</si>
  <si>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</si>
  <si>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</si>
  <si>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</si>
  <si>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</si>
  <si>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</si>
  <si>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</si>
  <si>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</si>
  <si>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</si>
  <si>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</si>
  <si>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</si>
  <si>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</si>
  <si>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</si>
  <si>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</si>
  <si>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</si>
  <si>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</si>
  <si>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</si>
  <si>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</si>
  <si>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</si>
  <si>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</si>
  <si>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</si>
  <si>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</si>
  <si>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</si>
  <si>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</si>
  <si>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</si>
  <si>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</si>
  <si>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</si>
  <si>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</si>
  <si>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</si>
  <si>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</si>
  <si>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</si>
  <si>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</si>
  <si>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</si>
  <si>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</si>
  <si>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</si>
  <si>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</si>
  <si>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</si>
  <si>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</si>
  <si>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</si>
  <si>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</si>
  <si>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</si>
  <si>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</si>
  <si>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</si>
  <si>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</si>
  <si>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</si>
  <si>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</si>
  <si>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</si>
  <si>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</si>
  <si>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</si>
  <si>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</si>
  <si>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</si>
  <si>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</si>
  <si>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</si>
  <si>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</si>
  <si>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</si>
  <si>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</si>
  <si>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</si>
  <si>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</si>
  <si>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</si>
  <si>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</si>
  <si>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</si>
  <si>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</si>
  <si>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</si>
  <si>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</si>
  <si>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</si>
  <si>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</si>
  <si>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</si>
  <si>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</si>
  <si>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</si>
  <si>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</si>
  <si>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</si>
  <si>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</si>
  <si>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</si>
  <si>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</si>
  <si>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</si>
  <si>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</si>
  <si>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</si>
  <si>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</si>
  <si>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</si>
  <si>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</si>
  <si>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</si>
  <si>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</si>
  <si>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</si>
  <si>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</si>
  <si>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</si>
  <si>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</si>
  <si>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</si>
  <si>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</si>
  <si>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</si>
  <si>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</si>
  <si>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</si>
  <si>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</si>
  <si>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</si>
  <si>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</si>
  <si>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</si>
  <si>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</si>
  <si>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</si>
  <si>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</si>
  <si>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</si>
  <si>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</si>
  <si>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</si>
  <si>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</si>
  <si>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</si>
  <si>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</si>
  <si>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</si>
  <si>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</si>
  <si>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</si>
  <si>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</si>
  <si>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</si>
  <si>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</si>
  <si>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</si>
  <si>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</si>
  <si>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</si>
  <si>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</si>
  <si>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</si>
  <si>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</si>
  <si>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</si>
  <si>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</si>
  <si>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</si>
  <si>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</si>
  <si>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</si>
  <si>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</si>
  <si>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</si>
  <si>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</si>
  <si>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</si>
  <si>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</si>
  <si>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</si>
  <si>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</si>
  <si>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</si>
  <si>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</si>
  <si>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</si>
  <si>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</si>
  <si>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</si>
  <si>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</si>
  <si>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</si>
  <si>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</si>
  <si>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</si>
  <si>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</si>
  <si>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</si>
  <si>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</si>
  <si>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</si>
  <si>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</si>
  <si>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</si>
  <si>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</si>
  <si>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</si>
  <si>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</si>
  <si>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</si>
  <si>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</si>
  <si>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</si>
  <si>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</si>
  <si>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</si>
  <si>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</si>
  <si>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</si>
  <si>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</si>
  <si>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</si>
  <si>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</si>
  <si>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</si>
  <si>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</si>
  <si>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</si>
  <si>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</si>
  <si>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</si>
  <si>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</si>
  <si>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</si>
  <si>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</si>
  <si>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</si>
  <si>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</si>
  <si>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</si>
  <si>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</si>
  <si>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</si>
  <si>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</si>
  <si>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</si>
  <si>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</si>
  <si>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</si>
  <si>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</si>
  <si>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</si>
  <si>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</si>
  <si>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</si>
  <si>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</si>
  <si>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</si>
  <si>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</si>
  <si>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</si>
  <si>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</si>
  <si>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</si>
  <si>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</si>
  <si>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</si>
  <si>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</si>
  <si>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</si>
  <si>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</si>
  <si>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</si>
  <si>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</si>
  <si>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</si>
  <si>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</si>
  <si>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</si>
  <si>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</si>
  <si>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</si>
  <si>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</si>
  <si>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</si>
  <si>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</si>
  <si>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</si>
  <si>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</si>
  <si>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</si>
  <si>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</si>
  <si>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</si>
  <si>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</si>
  <si>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</si>
  <si>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</si>
  <si>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</si>
  <si>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</si>
  <si>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</si>
  <si>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</si>
  <si>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</si>
  <si>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</si>
  <si>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</si>
  <si>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</si>
  <si>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</si>
  <si>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</si>
  <si>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</si>
  <si>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</si>
  <si>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</si>
  <si>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</si>
  <si>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</si>
  <si>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</si>
  <si>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</si>
  <si>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</si>
  <si>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</si>
  <si>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</si>
  <si>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</si>
  <si>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</si>
  <si>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</si>
  <si>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</si>
  <si>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</si>
  <si>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</si>
  <si>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</si>
  <si>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</si>
  <si>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</si>
  <si>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</si>
  <si>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</si>
  <si>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</si>
  <si>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</si>
  <si>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</si>
  <si>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</si>
  <si>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</si>
  <si>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</si>
  <si>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</si>
  <si>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</si>
  <si>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</si>
  <si>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</si>
  <si>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</si>
  <si>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</si>
  <si>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</si>
  <si>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</si>
  <si>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</si>
  <si>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</si>
  <si>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</si>
  <si>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</si>
  <si>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</si>
  <si>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</si>
  <si>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</si>
  <si>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</si>
  <si>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</si>
  <si>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</si>
  <si>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</si>
  <si>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</si>
  <si>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</si>
  <si>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</si>
  <si>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</si>
  <si>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</si>
  <si>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</si>
  <si>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</si>
  <si>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</si>
  <si>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</si>
  <si>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</si>
  <si>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</si>
  <si>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</si>
  <si>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</si>
  <si>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</si>
  <si>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</si>
  <si>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</si>
  <si>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</si>
  <si>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</si>
  <si>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</si>
  <si>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</si>
  <si>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</si>
  <si>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</si>
  <si>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</si>
  <si>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</si>
  <si>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</si>
  <si>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</si>
  <si>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</si>
  <si>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</si>
  <si>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</si>
  <si>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</si>
  <si>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</si>
  <si>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</si>
  <si>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</si>
  <si>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</si>
  <si>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</si>
  <si>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</si>
  <si>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</si>
  <si>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</si>
  <si>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</si>
  <si>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</si>
  <si>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</si>
  <si>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</si>
  <si>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</si>
  <si>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</si>
  <si>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</si>
  <si>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</si>
  <si>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</si>
  <si>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</si>
  <si>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</si>
  <si>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</si>
  <si>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</si>
  <si>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</si>
  <si>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</si>
  <si>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</si>
  <si>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</si>
  <si>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</si>
  <si>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</si>
  <si>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</si>
  <si>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</si>
  <si>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</si>
  <si>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</si>
  <si>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</si>
  <si>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</si>
  <si>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</si>
  <si>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</si>
  <si>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</si>
  <si>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</si>
  <si>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</si>
  <si>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</si>
  <si>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</si>
  <si>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</si>
  <si>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</si>
  <si>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</si>
  <si>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</si>
  <si>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</si>
  <si>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</si>
  <si>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</si>
  <si>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</si>
  <si>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</si>
  <si>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</si>
  <si>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</si>
  <si>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</si>
  <si>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</si>
  <si>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</si>
  <si>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</si>
  <si>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</si>
  <si>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</si>
  <si>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</si>
  <si>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</si>
  <si>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</si>
  <si>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</si>
  <si>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</si>
  <si>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</si>
  <si>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</si>
  <si>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</si>
  <si>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</si>
  <si>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</si>
  <si>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</si>
  <si>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</si>
  <si>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</si>
  <si>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</si>
  <si>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</si>
  <si>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</si>
  <si>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</si>
  <si>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</si>
  <si>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</si>
  <si>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</si>
  <si>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</si>
  <si>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</si>
  <si>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</si>
  <si>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</si>
  <si>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</si>
  <si>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</si>
  <si>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</si>
  <si>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</si>
  <si>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</si>
  <si>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</si>
  <si>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</si>
  <si>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</si>
  <si>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</si>
  <si>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</si>
  <si>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</si>
  <si>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</si>
  <si>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</si>
  <si>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</si>
  <si>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</si>
  <si>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</si>
  <si>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</si>
  <si>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</si>
  <si>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</si>
  <si>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</si>
  <si>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</si>
  <si>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</si>
  <si>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</si>
  <si>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</si>
  <si>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</si>
  <si>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</si>
  <si>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</si>
  <si>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</si>
  <si>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</si>
  <si>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</si>
  <si>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</si>
  <si>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</si>
  <si>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</si>
  <si>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</si>
  <si>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</si>
  <si>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</si>
  <si>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</si>
  <si>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</si>
  <si>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</si>
  <si>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</si>
  <si>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</si>
  <si>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</si>
  <si>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</si>
  <si>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</si>
  <si>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</si>
  <si>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</si>
  <si>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</si>
  <si>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</si>
  <si>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</si>
  <si>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</si>
  <si>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</si>
  <si>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</si>
  <si>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</si>
  <si>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</si>
  <si>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</si>
  <si>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</si>
  <si>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</si>
  <si>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</si>
  <si>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</si>
  <si>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</si>
  <si>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</si>
  <si>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</si>
  <si>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</si>
  <si>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</si>
  <si>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</si>
  <si>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</si>
  <si>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</si>
  <si>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</si>
  <si>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</si>
  <si>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</si>
  <si>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</si>
  <si>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</si>
  <si>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</si>
  <si>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</si>
  <si>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</si>
  <si>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</si>
  <si>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</si>
  <si>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</si>
  <si>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</si>
  <si>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</si>
  <si>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</si>
  <si>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</si>
  <si>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</si>
  <si>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</si>
  <si>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</si>
  <si>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</si>
  <si>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</si>
  <si>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</si>
  <si>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</si>
  <si>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</si>
  <si>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</si>
  <si>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</si>
  <si>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</si>
  <si>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</si>
  <si>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</si>
  <si>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</si>
  <si>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</si>
  <si>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</si>
  <si>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</si>
  <si>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</si>
  <si>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</si>
  <si>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</si>
  <si>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</si>
  <si>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</si>
  <si>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</si>
  <si>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</si>
  <si>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</si>
  <si>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</si>
  <si>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</si>
  <si>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</si>
  <si>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</si>
  <si>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</si>
  <si>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</si>
  <si>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</si>
  <si>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</si>
  <si>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</si>
  <si>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</si>
  <si>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</si>
  <si>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</si>
  <si>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</si>
  <si>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</si>
  <si>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</si>
  <si>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</si>
  <si>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</si>
  <si>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</si>
  <si>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</si>
  <si>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</si>
  <si>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</si>
  <si>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</si>
  <si>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</si>
  <si>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</si>
  <si>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</si>
  <si>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</si>
  <si>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</si>
  <si>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</si>
  <si>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</si>
  <si>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</si>
  <si>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</si>
  <si>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</si>
  <si>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</si>
  <si>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</si>
  <si>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</si>
  <si>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</si>
  <si>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</si>
  <si>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</si>
  <si>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</si>
  <si>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</si>
  <si>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</si>
  <si>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</si>
  <si>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</si>
  <si>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</si>
  <si>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</si>
  <si>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</si>
  <si>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</si>
  <si>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</si>
  <si>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</si>
  <si>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</si>
  <si>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</si>
  <si>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</si>
  <si>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</si>
  <si>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</si>
  <si>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</si>
  <si>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</si>
  <si>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</si>
  <si>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</si>
  <si>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</si>
  <si>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</si>
  <si>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</si>
  <si>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</si>
  <si>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</si>
  <si>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</si>
  <si>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</si>
  <si>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</si>
  <si>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</si>
  <si>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</si>
  <si>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</si>
  <si>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</si>
  <si>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</si>
  <si>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</si>
  <si>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</si>
  <si>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</si>
  <si>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</si>
  <si>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</si>
  <si>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</si>
  <si>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</si>
  <si>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</si>
  <si>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</si>
  <si>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</si>
  <si>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</si>
  <si>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</si>
  <si>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</si>
  <si>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</si>
  <si>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</si>
  <si>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</si>
  <si>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</si>
  <si>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</si>
  <si>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</si>
  <si>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</si>
  <si>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</si>
  <si>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</si>
  <si>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</si>
  <si>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</si>
  <si>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</si>
  <si>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</si>
  <si>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</si>
  <si>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</si>
  <si>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</si>
  <si>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</si>
  <si>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</si>
  <si>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</si>
  <si>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</si>
  <si>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</si>
  <si>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</si>
  <si>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</si>
  <si>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</si>
  <si>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</si>
  <si>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</si>
  <si>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</si>
  <si>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</si>
  <si>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</si>
  <si>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</si>
  <si>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</si>
  <si>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</si>
  <si>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</si>
  <si>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</si>
  <si>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</si>
  <si>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</si>
  <si>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</si>
  <si>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</si>
  <si>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</si>
  <si>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</si>
  <si>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</si>
  <si>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</si>
  <si>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</si>
  <si>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</si>
  <si>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</si>
  <si>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</si>
  <si>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</si>
  <si>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</si>
  <si>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</si>
  <si>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</si>
  <si>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</si>
  <si>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</si>
  <si>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</si>
  <si>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</si>
  <si>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</si>
  <si>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</si>
  <si>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</si>
  <si>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</si>
  <si>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</si>
  <si>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</si>
  <si>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</si>
  <si>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</si>
  <si>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</si>
  <si>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</si>
  <si>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</si>
  <si>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</si>
  <si>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</si>
  <si>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</si>
  <si>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</si>
  <si>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</si>
  <si>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</si>
  <si>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</si>
  <si>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</si>
  <si>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</si>
  <si>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</si>
  <si>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</si>
  <si>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</si>
  <si>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</si>
  <si>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</si>
  <si>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</si>
  <si>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</si>
  <si>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</si>
  <si>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</si>
  <si>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</si>
  <si>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</si>
  <si>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</si>
  <si>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</si>
  <si>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</si>
  <si>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</si>
  <si>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</si>
  <si>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</si>
  <si>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</si>
  <si>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</si>
  <si>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</si>
  <si>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</si>
  <si>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</si>
  <si>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</si>
  <si>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</si>
  <si>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</si>
  <si>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</si>
  <si>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</si>
  <si>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</si>
  <si>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</si>
  <si>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</si>
  <si>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</si>
  <si>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</si>
  <si>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</si>
  <si>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</si>
  <si>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</si>
  <si>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</si>
  <si>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</si>
  <si>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</si>
  <si>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</si>
  <si>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</si>
  <si>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</si>
  <si>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</si>
  <si>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</si>
  <si>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</si>
  <si>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</si>
  <si>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</si>
  <si>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</si>
  <si>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</si>
  <si>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</si>
  <si>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</si>
  <si>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</si>
  <si>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</si>
  <si>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</si>
  <si>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</si>
  <si>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</si>
  <si>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</si>
  <si>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</si>
  <si>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</si>
  <si>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</si>
  <si>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</si>
  <si>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</si>
  <si>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</si>
  <si>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</si>
  <si>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</si>
  <si>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</si>
  <si>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</si>
  <si>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</si>
  <si>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</si>
  <si>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</si>
  <si>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</si>
  <si>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</si>
  <si>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</si>
  <si>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</si>
  <si>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</si>
  <si>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</si>
  <si>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</si>
  <si>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</si>
  <si>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</si>
  <si>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</si>
  <si>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</si>
  <si>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</si>
  <si>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</si>
  <si>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</si>
  <si>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</si>
  <si>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</si>
  <si>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</si>
  <si>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</si>
  <si>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</si>
  <si>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</si>
  <si>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</si>
  <si>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</si>
  <si>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</si>
  <si>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</si>
  <si>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</si>
  <si>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</si>
  <si>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</si>
  <si>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</si>
  <si>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</si>
  <si>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</si>
  <si>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</si>
  <si>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</si>
  <si>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</si>
  <si>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</si>
  <si>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</si>
  <si>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</si>
  <si>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</si>
  <si>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</si>
  <si>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</si>
  <si>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</si>
  <si>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</si>
  <si>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</si>
  <si>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</si>
  <si>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</si>
  <si>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</si>
  <si>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</si>
  <si>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</si>
  <si>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</si>
  <si>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</si>
  <si>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</si>
  <si>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</si>
  <si>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</si>
  <si>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</si>
  <si>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</si>
  <si>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</si>
  <si>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</si>
  <si>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</si>
  <si>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</si>
  <si>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</si>
  <si>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</si>
  <si>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</si>
  <si>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</si>
  <si>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</si>
  <si>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</si>
  <si>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</si>
  <si>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</si>
  <si>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</si>
  <si>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</si>
  <si>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</si>
  <si>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</si>
  <si>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</si>
  <si>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</si>
  <si>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</si>
  <si>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</si>
  <si>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</si>
  <si>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</si>
  <si>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</si>
  <si>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</si>
  <si>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</si>
  <si>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</si>
  <si>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</si>
  <si>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</si>
  <si>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</si>
  <si>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</si>
  <si>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</si>
  <si>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</si>
  <si>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</si>
  <si>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</si>
  <si>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</si>
  <si>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</si>
  <si>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</si>
  <si>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</si>
  <si>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</si>
  <si>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</si>
  <si>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</si>
  <si>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</si>
  <si>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</si>
  <si>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</si>
  <si>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</si>
  <si>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</si>
  <si>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</si>
  <si>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</si>
  <si>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</si>
  <si>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</si>
  <si>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</si>
  <si>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</si>
  <si>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</si>
  <si>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</si>
  <si>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</si>
  <si>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</si>
  <si>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</si>
  <si>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</si>
  <si>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</si>
  <si>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</si>
  <si>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</si>
  <si>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</si>
  <si>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</si>
  <si>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</si>
  <si>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</si>
  <si>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</si>
  <si>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</si>
  <si>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</si>
  <si>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</si>
  <si>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</si>
  <si>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</si>
  <si>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</si>
  <si>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</si>
  <si>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</si>
  <si>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</si>
  <si>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</si>
  <si>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</si>
  <si>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</si>
  <si>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</si>
  <si>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</si>
  <si>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</si>
  <si>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</si>
  <si>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</si>
  <si>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</si>
  <si>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</si>
  <si>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</si>
  <si>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</si>
  <si>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</si>
  <si>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</si>
  <si>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</si>
  <si>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</si>
  <si>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</si>
  <si>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</si>
  <si>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</si>
  <si>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</si>
  <si>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</si>
  <si>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</si>
  <si>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</si>
  <si>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</si>
  <si>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</si>
  <si>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</si>
  <si>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</si>
  <si>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</si>
  <si>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</si>
  <si>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</si>
  <si>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</si>
  <si>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</si>
  <si>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</si>
  <si>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</si>
  <si>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</si>
  <si>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</si>
  <si>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</si>
  <si>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</si>
  <si>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</si>
  <si>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</si>
  <si>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</si>
  <si>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</si>
  <si>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</si>
  <si>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</si>
  <si>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</si>
  <si>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</si>
  <si>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</si>
  <si>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</si>
  <si>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</si>
  <si>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</si>
  <si>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</si>
  <si>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</si>
  <si>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</si>
  <si>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</si>
  <si>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</si>
  <si>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</si>
  <si>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</si>
  <si>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</si>
  <si>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</si>
  <si>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</si>
  <si>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</si>
  <si>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</si>
  <si>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</si>
  <si>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</si>
  <si>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</si>
  <si>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</si>
  <si>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</si>
  <si>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</si>
  <si>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</si>
  <si>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</si>
  <si>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</si>
  <si>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</si>
  <si>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</si>
  <si>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</si>
  <si>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</si>
  <si>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</si>
  <si>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</si>
  <si>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</si>
  <si>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</si>
  <si>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</si>
  <si>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</si>
  <si>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</si>
  <si>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</si>
  <si>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</si>
  <si>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</si>
  <si>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</si>
  <si>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</si>
  <si>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</si>
  <si>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</si>
  <si>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</si>
  <si>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</si>
  <si>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</si>
  <si>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</si>
  <si>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</si>
  <si>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</si>
  <si>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</si>
  <si>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</si>
  <si>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</si>
  <si>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</si>
  <si>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</si>
  <si>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</si>
  <si>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</si>
  <si>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</si>
  <si>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</si>
  <si>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</si>
  <si>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</si>
  <si>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</si>
  <si>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</si>
  <si>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</si>
  <si>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</si>
  <si>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</si>
  <si>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</si>
  <si>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</si>
  <si>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</si>
  <si>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</si>
  <si>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</si>
  <si>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</si>
  <si>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</si>
  <si>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</si>
  <si>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</si>
  <si>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</si>
  <si>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</si>
  <si>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</si>
  <si>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</si>
  <si>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</si>
  <si>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</si>
  <si>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</si>
  <si>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</si>
  <si>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</si>
  <si>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</si>
  <si>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</si>
  <si>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</si>
  <si>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</si>
  <si>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</si>
  <si>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</si>
  <si>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</si>
  <si>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</si>
  <si>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</si>
  <si>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</si>
  <si>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</si>
  <si>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</si>
  <si>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</si>
  <si>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</si>
  <si>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</si>
  <si>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</si>
  <si>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</si>
  <si>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</si>
  <si>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</si>
  <si>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</si>
  <si>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</si>
  <si>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</si>
  <si>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</si>
  <si>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</si>
  <si>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</si>
  <si>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</si>
  <si>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</si>
  <si>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</si>
  <si>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</si>
  <si>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</si>
  <si>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</si>
  <si>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</si>
  <si>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</si>
  <si>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</si>
  <si>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</si>
  <si>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</si>
  <si>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</si>
  <si>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</si>
  <si>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</si>
  <si>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</si>
  <si>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</si>
  <si>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</si>
  <si>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</si>
  <si>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</si>
  <si>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</si>
  <si>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</si>
  <si>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</si>
  <si>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</si>
  <si>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</si>
  <si>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</si>
  <si>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</si>
  <si>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</si>
  <si>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</si>
  <si>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</si>
  <si>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</si>
  <si>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</si>
  <si>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</si>
  <si>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</si>
  <si>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</si>
  <si>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</si>
  <si>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</si>
  <si>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</si>
  <si>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</si>
  <si>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</si>
  <si>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</si>
  <si>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</si>
  <si>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</si>
  <si>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</si>
  <si>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</si>
  <si>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</si>
  <si>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</si>
  <si>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</si>
  <si>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</si>
  <si>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</si>
  <si>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</si>
  <si>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</si>
  <si>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</si>
  <si>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</si>
  <si>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</si>
  <si>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</si>
  <si>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</si>
  <si>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</si>
  <si>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</si>
  <si>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</si>
  <si>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</si>
  <si>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</si>
  <si>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</si>
  <si>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</si>
  <si>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</si>
  <si>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</si>
  <si>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</si>
  <si>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</si>
  <si>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</si>
  <si>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</si>
  <si>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</si>
  <si>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</si>
  <si>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</si>
  <si>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</si>
  <si>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</si>
  <si>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</si>
  <si>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</si>
  <si>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</si>
  <si>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</si>
  <si>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</si>
  <si>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</si>
  <si>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</si>
  <si>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</si>
  <si>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</si>
  <si>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</si>
  <si>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</si>
  <si>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</si>
  <si>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</si>
  <si>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</si>
  <si>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</si>
  <si>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</si>
  <si>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</si>
  <si>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</si>
  <si>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</si>
  <si>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</si>
  <si>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</si>
  <si>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</si>
  <si>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</si>
  <si>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</si>
  <si>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</si>
  <si>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</si>
  <si>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</si>
  <si>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</si>
  <si>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</si>
  <si>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</si>
  <si>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</si>
  <si>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</si>
  <si>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</si>
  <si>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</si>
  <si>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</si>
  <si>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</si>
  <si>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</si>
  <si>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</si>
  <si>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</si>
  <si>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</si>
  <si>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</si>
  <si>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</si>
  <si>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</si>
  <si>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</si>
  <si>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</si>
  <si>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</si>
  <si>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</si>
  <si>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</si>
  <si>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</si>
  <si>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</si>
  <si>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</si>
  <si>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</si>
  <si>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</si>
  <si>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</si>
  <si>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</si>
  <si>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</si>
  <si>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</si>
  <si>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</si>
  <si>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</si>
  <si>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</si>
  <si>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</si>
  <si>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</si>
  <si>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</si>
  <si>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</si>
  <si>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</si>
  <si>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</si>
  <si>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</si>
  <si>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</si>
  <si>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</si>
  <si>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</si>
  <si>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</si>
  <si>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</si>
  <si>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</si>
  <si>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</si>
  <si>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</si>
  <si>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</si>
  <si>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</si>
  <si>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</si>
  <si>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</si>
  <si>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</si>
  <si>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</si>
  <si>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</si>
  <si>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</si>
  <si>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</si>
  <si>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</si>
  <si>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</si>
  <si>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</si>
  <si>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</si>
  <si>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</si>
  <si>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</si>
  <si>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</si>
  <si>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</si>
  <si>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</si>
  <si>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</si>
  <si>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</si>
  <si>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</si>
  <si>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</si>
  <si>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</si>
  <si>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</si>
  <si>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</si>
  <si>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</si>
  <si>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</si>
  <si>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</si>
  <si>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</si>
  <si>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</si>
  <si>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</si>
  <si>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</si>
  <si>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</si>
  <si>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</si>
  <si>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</si>
  <si>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</si>
  <si>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</si>
  <si>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</si>
  <si>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</si>
  <si>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</si>
  <si>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</si>
  <si>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</si>
  <si>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</si>
  <si>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</si>
  <si>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</si>
  <si>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</si>
  <si>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</si>
  <si>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</si>
  <si>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</si>
  <si>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</si>
  <si>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</si>
  <si>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</si>
  <si>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</si>
  <si>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</si>
  <si>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</si>
  <si>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</si>
  <si>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</si>
  <si>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</si>
  <si>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</si>
  <si>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</si>
  <si>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</si>
  <si>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</si>
  <si>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</si>
  <si>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</si>
  <si>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</si>
  <si>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</si>
  <si>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</si>
  <si>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</si>
  <si>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</si>
  <si>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</si>
  <si>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</si>
  <si>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</si>
  <si>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</si>
  <si>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</si>
  <si>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</si>
  <si>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</si>
  <si>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</si>
  <si>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</si>
  <si>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</si>
  <si>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</si>
  <si>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</si>
  <si>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</si>
  <si>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</si>
  <si>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</si>
  <si>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</si>
  <si>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</si>
  <si>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</si>
  <si>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</si>
  <si>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</si>
  <si>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</si>
  <si>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</si>
  <si>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</si>
  <si>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</si>
  <si>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</si>
  <si>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</si>
  <si>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</si>
  <si>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</si>
  <si>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</si>
  <si>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</si>
  <si>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</si>
  <si>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</si>
  <si>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</si>
  <si>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</si>
  <si>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</si>
  <si>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</si>
  <si>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</si>
  <si>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</si>
  <si>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</si>
  <si>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</si>
  <si>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</si>
  <si>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</si>
  <si>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</si>
  <si>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</si>
  <si>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</si>
  <si>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</si>
  <si>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</si>
  <si>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</si>
  <si>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</si>
  <si>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</si>
  <si>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</si>
  <si>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</si>
  <si>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</si>
  <si>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</si>
  <si>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</si>
  <si>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</si>
  <si>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</si>
  <si>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</si>
  <si>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</si>
  <si>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</si>
  <si>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</si>
  <si>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</si>
  <si>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</si>
  <si>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</si>
  <si>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</si>
  <si>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</si>
  <si>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</si>
  <si>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</si>
  <si>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</si>
  <si>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</si>
  <si>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</si>
  <si>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</si>
  <si>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</si>
  <si>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</si>
  <si>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</si>
  <si>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</si>
  <si>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</si>
  <si>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</si>
  <si>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</si>
  <si>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</si>
  <si>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</si>
  <si>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</si>
  <si>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</si>
  <si>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</si>
  <si>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</si>
  <si>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</si>
  <si>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</si>
  <si>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</si>
  <si>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</si>
  <si>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</si>
  <si>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</si>
  <si>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</si>
  <si>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</si>
  <si>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</si>
  <si>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</si>
  <si>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</si>
  <si>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</si>
  <si>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</si>
  <si>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</si>
  <si>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</si>
  <si>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</si>
  <si>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</si>
  <si>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</si>
  <si>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</si>
  <si>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</si>
  <si>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</si>
  <si>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</si>
  <si>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</si>
  <si>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</si>
  <si>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</si>
  <si>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</si>
  <si>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</si>
  <si>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</si>
  <si>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</si>
  <si>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</si>
  <si>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</si>
  <si>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</si>
  <si>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</si>
  <si>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</si>
  <si>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</si>
  <si>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</si>
  <si>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</si>
  <si>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</si>
  <si>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</si>
  <si>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</si>
  <si>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</si>
  <si>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</si>
  <si>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</si>
  <si>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</si>
  <si>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</si>
  <si>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</si>
  <si>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</si>
  <si>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</si>
  <si>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</si>
  <si>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</si>
  <si>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</si>
  <si>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</si>
  <si>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</si>
  <si>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</si>
  <si>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</si>
  <si>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</si>
  <si>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</si>
  <si>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</si>
  <si>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</si>
  <si>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</si>
  <si>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</si>
  <si>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</si>
  <si>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</si>
  <si>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</si>
  <si>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</si>
  <si>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</si>
  <si>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</si>
  <si>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</si>
  <si>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</si>
  <si>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</si>
  <si>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</si>
  <si>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</si>
  <si>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</si>
  <si>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</si>
  <si>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</si>
  <si>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</si>
  <si>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</si>
  <si>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</si>
  <si>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</si>
  <si>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</si>
  <si>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</si>
  <si>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</si>
  <si>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</si>
  <si>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</si>
  <si>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</si>
  <si>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</si>
  <si>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</si>
  <si>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</si>
  <si>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</si>
  <si>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</si>
  <si>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</si>
  <si>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</si>
  <si>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</si>
  <si>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</si>
  <si>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</si>
  <si>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</si>
  <si>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</si>
  <si>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</si>
  <si>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</si>
  <si>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</si>
  <si>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</si>
  <si>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</si>
  <si>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</si>
  <si>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</si>
  <si>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</si>
  <si>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</si>
  <si>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</si>
  <si>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</si>
  <si>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</si>
  <si>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</si>
  <si>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</si>
  <si>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</si>
  <si>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</si>
  <si>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</si>
  <si>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</si>
  <si>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</si>
  <si>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</si>
  <si>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</si>
  <si>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</si>
  <si>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</si>
  <si>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</si>
  <si>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</si>
  <si>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</si>
  <si>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</si>
  <si>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</si>
  <si>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</si>
  <si>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</si>
  <si>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</si>
  <si>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</si>
  <si>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</si>
  <si>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</si>
  <si>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</si>
  <si>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</si>
  <si>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</si>
  <si>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</si>
  <si>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</si>
  <si>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</si>
  <si>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</si>
  <si>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</si>
  <si>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</si>
  <si>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</si>
  <si>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</si>
  <si>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</si>
  <si>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</si>
  <si>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</si>
  <si>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</si>
  <si>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</si>
  <si>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</si>
  <si>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</si>
  <si>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</si>
  <si>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</si>
  <si>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</si>
  <si>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</si>
  <si>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</si>
  <si>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</si>
  <si>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</si>
  <si>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</si>
  <si>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</si>
  <si>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</si>
  <si>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</si>
  <si>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</si>
  <si>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</si>
  <si>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</si>
  <si>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</si>
  <si>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</si>
  <si>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</si>
  <si>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</si>
  <si>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</si>
  <si>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</si>
  <si>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</si>
  <si>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</si>
  <si>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</si>
  <si>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</si>
  <si>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</si>
  <si>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</si>
  <si>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</si>
  <si>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</si>
  <si>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</si>
  <si>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</si>
  <si>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</si>
  <si>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</si>
  <si>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</si>
  <si>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</si>
  <si>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</si>
  <si>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</si>
  <si>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</si>
  <si>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</si>
  <si>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</si>
  <si>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</si>
  <si>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</si>
  <si>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</si>
  <si>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</si>
  <si>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</si>
  <si>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</si>
  <si>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</si>
  <si>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</si>
  <si>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</si>
  <si>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</si>
  <si>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</si>
  <si>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</si>
  <si>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</si>
  <si>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</si>
  <si>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</si>
  <si>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</si>
  <si>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</si>
  <si>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</si>
  <si>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</si>
  <si>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</si>
  <si>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</si>
  <si>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</si>
  <si>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</si>
  <si>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</si>
  <si>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</si>
  <si>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</si>
  <si>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</si>
  <si>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</si>
  <si>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</si>
  <si>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</si>
  <si>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</si>
  <si>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</si>
  <si>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</si>
  <si>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</si>
  <si>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</si>
  <si>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</si>
  <si>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</si>
  <si>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</si>
  <si>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</si>
  <si>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</si>
  <si>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</si>
  <si>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</si>
  <si>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</si>
  <si>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</si>
  <si>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</si>
  <si>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</si>
  <si>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</si>
  <si>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</si>
  <si>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</si>
  <si>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</si>
  <si>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</si>
  <si>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</si>
  <si>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</si>
  <si>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</si>
  <si>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</si>
  <si>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</si>
  <si>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</si>
  <si>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</si>
  <si>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</si>
  <si>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</si>
  <si>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</si>
  <si>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</si>
  <si>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</si>
  <si>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</si>
  <si>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</si>
  <si>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</si>
  <si>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</si>
  <si>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</si>
  <si>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</si>
  <si>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</si>
  <si>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</si>
  <si>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</si>
  <si>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</si>
  <si>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</si>
  <si>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</si>
  <si>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</si>
  <si>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</si>
  <si>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</si>
  <si>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</si>
  <si>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</si>
  <si>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</si>
  <si>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</si>
  <si>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</si>
  <si>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</si>
  <si>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</si>
  <si>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</si>
  <si>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</si>
  <si>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</si>
  <si>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</si>
  <si>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</si>
  <si>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</si>
  <si>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</si>
  <si>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</si>
  <si>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</si>
  <si>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</si>
  <si>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</si>
  <si>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</si>
  <si>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</si>
  <si>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</si>
  <si>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</si>
  <si>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</si>
  <si>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</si>
  <si>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</si>
  <si>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</si>
  <si>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</si>
  <si>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</si>
  <si>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</si>
  <si>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</si>
  <si>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</si>
  <si>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</si>
  <si>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</si>
  <si>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</si>
  <si>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</si>
  <si>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</si>
  <si>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</si>
  <si>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</si>
  <si>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</si>
  <si>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</si>
  <si>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</si>
  <si>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</si>
  <si>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</si>
  <si>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</si>
  <si>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</si>
  <si>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</si>
  <si>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</si>
  <si>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</si>
  <si>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</si>
  <si>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</si>
  <si>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</si>
  <si>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</si>
  <si>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</si>
  <si>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</si>
  <si>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</si>
  <si>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</si>
  <si>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</si>
  <si>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</si>
  <si>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</si>
  <si>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</si>
  <si>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</si>
  <si>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</si>
  <si>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</si>
  <si>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</si>
  <si>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</si>
  <si>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</si>
  <si>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</si>
  <si>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</si>
  <si>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</si>
  <si>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</si>
  <si>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</si>
  <si>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</si>
  <si>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</si>
  <si>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</si>
  <si>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</si>
  <si>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</si>
  <si>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</si>
  <si>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</si>
  <si>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</si>
  <si>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</si>
  <si>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</si>
  <si>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</si>
  <si>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</si>
  <si>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</si>
  <si>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</si>
  <si>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</si>
  <si>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</si>
  <si>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</si>
  <si>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</si>
  <si>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</si>
  <si>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</si>
  <si>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</si>
  <si>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</si>
  <si>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</si>
  <si>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</si>
  <si>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</si>
  <si>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</si>
  <si>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</si>
  <si>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</si>
  <si>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</si>
  <si>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</si>
  <si>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</si>
  <si>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</si>
  <si>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</si>
  <si>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</si>
  <si>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</si>
  <si>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</si>
  <si>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</si>
  <si>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</si>
  <si>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</si>
  <si>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</si>
  <si>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</si>
  <si>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</si>
  <si>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</si>
  <si>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</si>
  <si>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</si>
  <si>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</si>
  <si>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</si>
  <si>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</si>
  <si>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</si>
  <si>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</si>
  <si>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</si>
  <si>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</si>
  <si>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</si>
  <si>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</si>
  <si>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</si>
  <si>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</si>
  <si>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</si>
  <si>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</si>
  <si>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</si>
  <si>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</si>
  <si>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</si>
  <si>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</si>
  <si>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</si>
  <si>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</si>
  <si>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</si>
  <si>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</si>
  <si>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</si>
  <si>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</si>
  <si>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</si>
  <si>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</si>
  <si>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</si>
  <si>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</si>
  <si>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</si>
  <si>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</si>
  <si>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</si>
  <si>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</si>
  <si>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</si>
  <si>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</si>
  <si>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</si>
  <si>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</si>
  <si>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</si>
  <si>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</si>
  <si>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</si>
  <si>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</si>
  <si>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</si>
  <si>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</si>
  <si>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</si>
  <si>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</si>
  <si>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</si>
  <si>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</si>
  <si>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</si>
  <si>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</si>
  <si>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</si>
  <si>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</si>
  <si>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</si>
  <si>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</si>
  <si>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</si>
  <si>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</si>
  <si>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</si>
  <si>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</si>
  <si>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</si>
  <si>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</si>
  <si>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</si>
  <si>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</si>
  <si>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</si>
  <si>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</si>
  <si>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</si>
  <si>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</si>
  <si>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</si>
  <si>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</si>
  <si>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</si>
  <si>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</si>
  <si>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</si>
  <si>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</si>
  <si>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</si>
  <si>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</si>
  <si>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</si>
  <si>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</si>
  <si>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</si>
  <si>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</si>
  <si>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</si>
  <si>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</si>
  <si>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</si>
  <si>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</si>
  <si>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</si>
  <si>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</si>
  <si>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</si>
  <si>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</si>
  <si>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</si>
  <si>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</si>
  <si>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</si>
  <si>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</si>
  <si>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</si>
  <si>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</si>
  <si>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</si>
  <si>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</si>
  <si>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</si>
  <si>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</si>
  <si>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</si>
  <si>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</si>
  <si>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</si>
  <si>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</si>
  <si>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</si>
  <si>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</si>
  <si>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</si>
  <si>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</si>
  <si>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</si>
  <si>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</si>
  <si>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</si>
  <si>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</si>
  <si>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</si>
  <si>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</si>
  <si>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</si>
  <si>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</si>
  <si>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</si>
  <si>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</si>
  <si>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</si>
  <si>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</si>
  <si>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</si>
  <si>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</si>
  <si>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</si>
  <si>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</si>
  <si>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</si>
  <si>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</si>
  <si>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</si>
  <si>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</si>
  <si>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</si>
  <si>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</si>
  <si>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</si>
  <si>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</si>
  <si>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</si>
  <si>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</si>
  <si>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</si>
  <si>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</si>
  <si>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</si>
  <si>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</si>
  <si>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</si>
  <si>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</si>
  <si>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</si>
  <si>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</si>
  <si>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</si>
  <si>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</si>
  <si>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</si>
  <si>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</si>
  <si>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</si>
  <si>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</si>
  <si>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</si>
  <si>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</si>
  <si>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</si>
  <si>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</si>
  <si>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</si>
  <si>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</si>
  <si>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</si>
  <si>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</si>
  <si>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</si>
  <si>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</si>
  <si>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</si>
  <si>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</si>
  <si>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</si>
  <si>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</si>
  <si>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</si>
  <si>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</si>
  <si>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</si>
  <si>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</si>
  <si>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</si>
  <si>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</si>
  <si>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</si>
  <si>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</si>
  <si>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</si>
  <si>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</si>
  <si>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</si>
  <si>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</si>
  <si>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</si>
  <si>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</si>
  <si>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</si>
  <si>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</si>
  <si>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</si>
  <si>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</si>
  <si>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</si>
  <si>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</si>
  <si>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</si>
  <si>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</si>
  <si>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</si>
  <si>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</si>
  <si>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</si>
  <si>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</si>
  <si>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</si>
  <si>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</si>
  <si>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</si>
  <si>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</si>
  <si>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</si>
  <si>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</si>
  <si>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</si>
  <si>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</si>
  <si>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</si>
  <si>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</si>
  <si>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</si>
  <si>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</si>
  <si>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</si>
  <si>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</si>
  <si>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</si>
  <si>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</si>
  <si>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</si>
  <si>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</si>
  <si>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</si>
  <si>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</si>
  <si>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</si>
  <si>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</si>
  <si>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</si>
  <si>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</si>
  <si>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</si>
  <si>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</si>
  <si>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</si>
  <si>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</si>
  <si>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</si>
  <si>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</si>
  <si>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</si>
  <si>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</si>
  <si>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</si>
  <si>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</si>
  <si>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</si>
  <si>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</si>
  <si>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</si>
  <si>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</si>
  <si>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</si>
  <si>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</si>
  <si>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</si>
  <si>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</si>
  <si>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</si>
  <si>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</si>
  <si>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</si>
  <si>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</si>
  <si>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</si>
  <si>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</si>
  <si>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</si>
  <si>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</si>
  <si>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</si>
  <si>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</si>
  <si>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</si>
  <si>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</si>
  <si>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</si>
  <si>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</si>
  <si>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</si>
  <si>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</si>
  <si>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</si>
  <si>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</si>
  <si>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</si>
  <si>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</si>
  <si>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</si>
  <si>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</si>
  <si>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</si>
  <si>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</si>
  <si>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</si>
  <si>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</si>
  <si>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</si>
  <si>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</si>
  <si>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</si>
  <si>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</si>
  <si>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</si>
  <si>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</si>
  <si>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</si>
  <si>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</si>
  <si>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</si>
  <si>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</si>
  <si>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</si>
  <si>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</si>
  <si>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</si>
  <si>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</si>
  <si>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</si>
  <si>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</si>
  <si>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</si>
  <si>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</si>
  <si>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</si>
  <si>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</si>
  <si>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</si>
  <si>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</si>
  <si>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</si>
  <si>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</si>
  <si>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</si>
  <si>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</si>
  <si>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</si>
  <si>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</si>
  <si>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</si>
  <si>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</si>
  <si>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</si>
  <si>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</si>
  <si>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</si>
  <si>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</si>
  <si>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</si>
  <si>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</si>
  <si>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</si>
  <si>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</si>
  <si>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</si>
  <si>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</si>
  <si>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</si>
  <si>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</si>
  <si>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</si>
  <si>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</si>
  <si>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</si>
  <si>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</si>
  <si>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</si>
  <si>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</si>
  <si>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</si>
  <si>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</si>
  <si>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</si>
  <si>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</si>
  <si>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</si>
  <si>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</si>
  <si>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</si>
  <si>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</si>
  <si>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</si>
  <si>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</si>
  <si>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</si>
  <si>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</si>
  <si>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</si>
  <si>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</si>
  <si>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</si>
  <si>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</si>
  <si>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</si>
  <si>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</si>
  <si>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</si>
  <si>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</si>
  <si>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</si>
  <si>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</si>
  <si>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</si>
  <si>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</si>
  <si>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</si>
  <si>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</si>
  <si>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</si>
  <si>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</si>
  <si>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</si>
  <si>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</si>
  <si>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</si>
  <si>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</si>
  <si>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</si>
  <si>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</si>
  <si>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</si>
  <si>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</si>
  <si>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</si>
  <si>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</si>
  <si>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</si>
  <si>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</si>
  <si>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</si>
  <si>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</si>
  <si>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</si>
  <si>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</si>
  <si>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</si>
  <si>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</si>
  <si>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</si>
  <si>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</si>
  <si>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</si>
  <si>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</si>
  <si>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</si>
  <si>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</si>
  <si>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</si>
  <si>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</si>
  <si>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</si>
  <si>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</si>
  <si>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</si>
  <si>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</si>
  <si>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</si>
  <si>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</si>
  <si>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</si>
  <si>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</si>
  <si>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</si>
  <si>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</si>
  <si>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</si>
  <si>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</si>
  <si>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</si>
  <si>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</si>
  <si>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</si>
  <si>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</si>
  <si>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</si>
  <si>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</si>
  <si>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</si>
  <si>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</si>
  <si>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</si>
  <si>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</si>
  <si>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</si>
  <si>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</si>
  <si>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</si>
  <si>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</si>
  <si>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</si>
  <si>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</si>
  <si>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</si>
  <si>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</si>
  <si>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</si>
  <si>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</si>
  <si>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</si>
  <si>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</si>
  <si>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</si>
  <si>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</si>
  <si>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</si>
  <si>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</si>
  <si>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</si>
  <si>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</si>
  <si>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</si>
  <si>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</si>
  <si>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</si>
  <si>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</si>
  <si>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</si>
  <si>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</si>
  <si>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</si>
  <si>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</si>
  <si>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</si>
  <si>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</si>
  <si>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</si>
  <si>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</si>
  <si>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</si>
  <si>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</si>
  <si>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</si>
  <si>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</si>
  <si>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</si>
  <si>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</si>
  <si>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</si>
  <si>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</si>
  <si>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</si>
  <si>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</si>
  <si>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</si>
  <si>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</si>
  <si>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</si>
  <si>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</si>
  <si>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</si>
  <si>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</si>
  <si>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</si>
  <si>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</si>
  <si>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</si>
  <si>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</si>
  <si>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</si>
  <si>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</si>
  <si>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</si>
  <si>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</si>
  <si>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</si>
  <si>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</si>
  <si>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</si>
  <si>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</si>
  <si>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</si>
  <si>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</si>
  <si>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</si>
  <si>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</si>
  <si>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</si>
  <si>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</si>
  <si>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</si>
  <si>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</si>
  <si>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</si>
  <si>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</si>
  <si>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</si>
  <si>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</si>
  <si>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</si>
  <si>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</si>
  <si>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</si>
  <si>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</si>
  <si>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</si>
  <si>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</si>
  <si>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</si>
  <si>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</si>
  <si>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</si>
  <si>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</si>
  <si>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</si>
  <si>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</si>
  <si>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</si>
  <si>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</si>
  <si>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</si>
  <si>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</si>
  <si>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</si>
  <si>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</si>
  <si>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</si>
  <si>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</si>
  <si>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</si>
  <si>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</si>
  <si>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</si>
  <si>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</si>
  <si>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</si>
  <si>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</si>
  <si>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</si>
  <si>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</si>
  <si>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</si>
  <si>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</si>
  <si>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</si>
  <si>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</si>
  <si>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</si>
  <si>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</si>
  <si>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</si>
  <si>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</si>
  <si>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</si>
  <si>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</si>
  <si>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</si>
  <si>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</si>
  <si>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</si>
  <si>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</si>
  <si>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</si>
  <si>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</si>
  <si>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</si>
  <si>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</si>
  <si>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</si>
  <si>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</si>
  <si>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</si>
  <si>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</si>
  <si>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</si>
  <si>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</si>
  <si>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</si>
  <si>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</si>
  <si>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</si>
  <si>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</si>
  <si>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</si>
  <si>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</si>
  <si>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</si>
  <si>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</si>
  <si>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</si>
  <si>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</si>
  <si>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</si>
  <si>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</si>
  <si>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</si>
  <si>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</si>
  <si>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</si>
  <si>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</si>
  <si>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</si>
  <si>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</si>
  <si>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</si>
  <si>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</si>
  <si>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</si>
  <si>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</si>
  <si>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</si>
  <si>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</si>
  <si>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</si>
  <si>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</si>
  <si>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</si>
  <si>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</si>
  <si>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</si>
  <si>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</si>
  <si>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</si>
  <si>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</si>
  <si>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</si>
  <si>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</si>
  <si>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</si>
  <si>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</si>
  <si>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</si>
  <si>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</si>
  <si>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</si>
  <si>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</si>
  <si>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</si>
  <si>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</si>
  <si>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</si>
  <si>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</si>
  <si>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</si>
  <si>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</si>
  <si>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</si>
  <si>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</si>
  <si>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</si>
  <si>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</si>
  <si>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</si>
  <si>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</si>
  <si>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</si>
  <si>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</si>
  <si>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</si>
  <si>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</si>
  <si>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</si>
  <si>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</si>
  <si>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</si>
  <si>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</si>
  <si>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</si>
  <si>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</si>
  <si>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</si>
  <si>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</si>
  <si>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</si>
  <si>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</si>
  <si>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</si>
  <si>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</si>
  <si>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</si>
  <si>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</si>
  <si>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</si>
  <si>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</si>
  <si>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</si>
  <si>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</si>
  <si>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</si>
  <si>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</si>
  <si>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</si>
  <si>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</si>
  <si>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</si>
  <si>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</si>
  <si>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</si>
  <si>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</si>
  <si>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</si>
  <si>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</si>
  <si>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</si>
  <si>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</si>
  <si>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</si>
  <si>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</si>
  <si>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</si>
  <si>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</si>
  <si>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</si>
  <si>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</si>
  <si>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</si>
  <si>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</si>
  <si>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</si>
  <si>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</si>
  <si>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</si>
  <si>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</si>
  <si>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</si>
  <si>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</si>
  <si>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</si>
  <si>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</si>
  <si>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</si>
  <si>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</si>
  <si>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</si>
  <si>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</si>
  <si>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</si>
  <si>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</si>
  <si>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</si>
  <si>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</si>
  <si>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</si>
  <si>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</si>
  <si>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</si>
  <si>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</si>
  <si>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</si>
  <si>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</si>
  <si>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</si>
  <si>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</si>
  <si>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</si>
  <si>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</si>
  <si>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</si>
  <si>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</si>
  <si>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</si>
  <si>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</si>
  <si>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</si>
  <si>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</si>
  <si>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</si>
  <si>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</si>
  <si>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</si>
  <si>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</si>
  <si>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</si>
  <si>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</si>
  <si>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</si>
  <si>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</si>
  <si>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</si>
  <si>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</si>
  <si>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</si>
  <si>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</si>
  <si>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</si>
  <si>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</si>
  <si>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</si>
  <si>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</si>
  <si>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</si>
  <si>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</si>
  <si>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</si>
  <si>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</si>
  <si>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</si>
  <si>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</si>
  <si>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</si>
  <si>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</si>
  <si>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</si>
  <si>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</si>
  <si>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</si>
  <si>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</si>
  <si>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</si>
  <si>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</si>
  <si>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</si>
  <si>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</si>
  <si>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</si>
  <si>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</si>
  <si>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</si>
  <si>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</si>
  <si>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</si>
  <si>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</si>
  <si>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</si>
  <si>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</si>
  <si>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</si>
  <si>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</si>
  <si>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</si>
  <si>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</si>
  <si>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</si>
  <si>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</si>
  <si>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</si>
  <si>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</si>
  <si>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</si>
  <si>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</si>
  <si>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</si>
  <si>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</si>
  <si>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</si>
  <si>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</si>
  <si>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</si>
  <si>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</si>
  <si>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</si>
  <si>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</si>
  <si>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</si>
  <si>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</si>
  <si>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</si>
  <si>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</si>
  <si>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</si>
  <si>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</si>
  <si>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</si>
  <si>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</si>
  <si>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</si>
  <si>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</si>
  <si>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</si>
  <si>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</si>
  <si>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</si>
  <si>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</si>
  <si>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</si>
  <si>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</si>
  <si>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</si>
  <si>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</si>
  <si>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</si>
  <si>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</si>
  <si>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</si>
  <si>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</si>
  <si>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</si>
  <si>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</si>
  <si>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</si>
  <si>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</si>
  <si>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</si>
  <si>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</si>
  <si>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</si>
  <si>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</si>
  <si>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</si>
  <si>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</si>
  <si>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</si>
  <si>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</si>
  <si>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</si>
  <si>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</si>
  <si>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</si>
  <si>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</si>
  <si>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</si>
  <si>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</si>
  <si>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</si>
  <si>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</si>
  <si>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</si>
  <si>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</si>
  <si>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</si>
  <si>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</si>
  <si>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</si>
  <si>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</si>
  <si>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</si>
  <si>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</si>
  <si>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</si>
  <si>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</si>
  <si>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</si>
  <si>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</si>
  <si>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</si>
  <si>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</si>
  <si>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</si>
  <si>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</si>
  <si>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</si>
  <si>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</si>
  <si>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</si>
  <si>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</si>
  <si>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</si>
  <si>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</si>
  <si>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</si>
  <si>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</si>
  <si>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</si>
  <si>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</si>
  <si>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</si>
  <si>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</si>
  <si>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</si>
  <si>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</si>
  <si>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</si>
  <si>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</si>
  <si>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</si>
  <si>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</si>
  <si>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</si>
  <si>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</si>
  <si>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</si>
  <si>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</si>
  <si>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</si>
  <si>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</si>
  <si>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</si>
  <si>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</si>
  <si>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</si>
  <si>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</si>
  <si>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</si>
  <si>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</si>
  <si>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</si>
  <si>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</si>
  <si>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</si>
  <si>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</si>
  <si>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</si>
  <si>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</si>
  <si>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</si>
  <si>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</si>
  <si>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</si>
  <si>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</si>
  <si>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</si>
  <si>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</si>
  <si>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</si>
  <si>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</si>
  <si>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</si>
  <si>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</si>
  <si>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</si>
  <si>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</si>
  <si>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</si>
  <si>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</si>
  <si>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</si>
  <si>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</si>
  <si>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</si>
  <si>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</si>
  <si>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</si>
  <si>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</si>
  <si>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</si>
  <si>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</si>
  <si>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</si>
  <si>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</si>
  <si>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</si>
  <si>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</si>
  <si>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</si>
  <si>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</si>
  <si>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</si>
  <si>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</si>
  <si>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</si>
  <si>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</si>
  <si>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</si>
  <si>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</si>
  <si>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</si>
  <si>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</si>
  <si>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</si>
  <si>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</si>
  <si>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</si>
  <si>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</si>
  <si>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</si>
  <si>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</si>
  <si>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</si>
  <si>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</si>
  <si>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</si>
  <si>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</si>
  <si>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</si>
  <si>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</si>
  <si>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</si>
  <si>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2021-47-10001219</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</si>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</sst>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8" zoomScale="85" zoomScaleNormal="85" zoomScaleSheetLayoutView="40" zoomScalePageLayoutView="40" workbookViewId="0">
      <selection activeCell="D51" sqref="D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2679</v>
      </c>
      <c r="D15" s="35"/>
      <c r="E15" s="35"/>
      <c r="F15" s="5"/>
      <c r="G15" s="32" t="s">
        <v>1168</v>
      </c>
      <c r="H15" s="102" t="s">
        <v>711</v>
      </c>
      <c r="I15" s="32" t="s">
        <v>2624</v>
      </c>
      <c r="J15" s="107" t="s">
        <v>2626</v>
      </c>
      <c r="L15" s="205" t="s">
        <v>8</v>
      </c>
      <c r="M15" s="205"/>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7" t="s">
        <v>11</v>
      </c>
      <c r="J19" s="138" t="s">
        <v>10</v>
      </c>
      <c r="K19" s="138" t="s">
        <v>2609</v>
      </c>
      <c r="L19" s="138" t="s">
        <v>1161</v>
      </c>
      <c r="M19" s="138" t="s">
        <v>1162</v>
      </c>
      <c r="N19" s="139" t="s">
        <v>2610</v>
      </c>
      <c r="O19" s="134"/>
      <c r="Q19" s="51"/>
      <c r="R19" s="51"/>
    </row>
    <row r="20" spans="1:23" ht="30" customHeight="1" x14ac:dyDescent="0.25">
      <c r="A20" s="9"/>
      <c r="B20" s="108">
        <v>800233445</v>
      </c>
      <c r="C20" s="5"/>
      <c r="D20" s="72"/>
      <c r="E20" s="5"/>
      <c r="F20" s="5"/>
      <c r="G20" s="5"/>
      <c r="H20" s="182"/>
      <c r="I20" s="144" t="s">
        <v>711</v>
      </c>
      <c r="J20" s="145" t="s">
        <v>717</v>
      </c>
      <c r="K20" s="146">
        <v>1656209292</v>
      </c>
      <c r="L20" s="147"/>
      <c r="M20" s="147">
        <v>44561</v>
      </c>
      <c r="N20" s="132">
        <f>+(M20-L20)/30</f>
        <v>1485.3666666666666</v>
      </c>
      <c r="O20" s="135"/>
      <c r="U20" s="131"/>
      <c r="V20" s="104">
        <f ca="1">NOW()</f>
        <v>44193.843005208335</v>
      </c>
      <c r="W20" s="104">
        <f ca="1">NOW()</f>
        <v>44193.843005208335</v>
      </c>
    </row>
    <row r="21" spans="1:23" ht="30" customHeight="1" outlineLevel="1" x14ac:dyDescent="0.25">
      <c r="A21" s="9"/>
      <c r="B21" s="70"/>
      <c r="C21" s="5"/>
      <c r="D21" s="5"/>
      <c r="E21" s="5"/>
      <c r="F21" s="5"/>
      <c r="G21" s="5"/>
      <c r="H21" s="69"/>
      <c r="I21" s="144" t="s">
        <v>711</v>
      </c>
      <c r="J21" s="145" t="s">
        <v>77</v>
      </c>
      <c r="K21" s="146"/>
      <c r="L21" s="147"/>
      <c r="M21" s="147"/>
      <c r="N21" s="132">
        <f t="shared" ref="N21:N35" si="0">+(M21-L21)/30</f>
        <v>0</v>
      </c>
      <c r="O21" s="136"/>
    </row>
    <row r="22" spans="1:23" ht="30" customHeight="1" outlineLevel="1" x14ac:dyDescent="0.25">
      <c r="A22" s="9"/>
      <c r="B22" s="70"/>
      <c r="C22" s="5"/>
      <c r="D22" s="5"/>
      <c r="E22" s="5"/>
      <c r="F22" s="5"/>
      <c r="G22" s="5"/>
      <c r="H22" s="69"/>
      <c r="I22" s="144"/>
      <c r="J22" s="145"/>
      <c r="K22" s="146"/>
      <c r="L22" s="147"/>
      <c r="M22" s="147"/>
      <c r="N22" s="133">
        <f t="shared" ref="N22:N33" si="1">+(M22-L22)/30</f>
        <v>0</v>
      </c>
      <c r="O22" s="136"/>
    </row>
    <row r="23" spans="1:23" ht="30" customHeight="1" outlineLevel="1" x14ac:dyDescent="0.25">
      <c r="A23" s="9"/>
      <c r="B23" s="100"/>
      <c r="C23" s="21"/>
      <c r="D23" s="21"/>
      <c r="E23" s="21"/>
      <c r="F23" s="5"/>
      <c r="G23" s="5"/>
      <c r="H23" s="69"/>
      <c r="I23" s="144"/>
      <c r="J23" s="145"/>
      <c r="K23" s="146"/>
      <c r="L23" s="147"/>
      <c r="M23" s="147"/>
      <c r="N23" s="133">
        <f t="shared" si="1"/>
        <v>0</v>
      </c>
      <c r="O23" s="136"/>
      <c r="Q23" s="103"/>
      <c r="R23" s="55"/>
      <c r="S23" s="104"/>
      <c r="T23" s="104"/>
    </row>
    <row r="24" spans="1:23" ht="30" customHeight="1" outlineLevel="1" x14ac:dyDescent="0.25">
      <c r="A24" s="9"/>
      <c r="B24" s="100"/>
      <c r="C24" s="21"/>
      <c r="D24" s="21"/>
      <c r="E24" s="21"/>
      <c r="F24" s="5"/>
      <c r="G24" s="5"/>
      <c r="H24" s="69"/>
      <c r="I24" s="144"/>
      <c r="J24" s="145"/>
      <c r="K24" s="146"/>
      <c r="L24" s="147"/>
      <c r="M24" s="147"/>
      <c r="N24" s="133">
        <f t="shared" si="1"/>
        <v>0</v>
      </c>
      <c r="O24" s="136"/>
    </row>
    <row r="25" spans="1:23" ht="30" customHeight="1" outlineLevel="1" x14ac:dyDescent="0.25">
      <c r="A25" s="9"/>
      <c r="B25" s="100"/>
      <c r="C25" s="21"/>
      <c r="D25" s="21"/>
      <c r="E25" s="21"/>
      <c r="F25" s="5"/>
      <c r="G25" s="5"/>
      <c r="H25" s="69"/>
      <c r="I25" s="144"/>
      <c r="J25" s="145"/>
      <c r="K25" s="146"/>
      <c r="L25" s="147"/>
      <c r="M25" s="147"/>
      <c r="N25" s="133">
        <f t="shared" si="1"/>
        <v>0</v>
      </c>
      <c r="O25" s="136"/>
    </row>
    <row r="26" spans="1:23" ht="30" customHeight="1" outlineLevel="1" x14ac:dyDescent="0.25">
      <c r="A26" s="9"/>
      <c r="B26" s="100"/>
      <c r="C26" s="21"/>
      <c r="D26" s="21"/>
      <c r="E26" s="21"/>
      <c r="F26" s="5"/>
      <c r="G26" s="5"/>
      <c r="H26" s="69"/>
      <c r="I26" s="144"/>
      <c r="J26" s="145"/>
      <c r="K26" s="146"/>
      <c r="L26" s="147"/>
      <c r="M26" s="147"/>
      <c r="N26" s="133">
        <f t="shared" si="1"/>
        <v>0</v>
      </c>
      <c r="O26" s="136"/>
    </row>
    <row r="27" spans="1:23" ht="30" customHeight="1" outlineLevel="1" x14ac:dyDescent="0.25">
      <c r="A27" s="9"/>
      <c r="B27" s="100"/>
      <c r="C27" s="21"/>
      <c r="D27" s="21"/>
      <c r="E27" s="21"/>
      <c r="F27" s="5"/>
      <c r="G27" s="5"/>
      <c r="H27" s="69"/>
      <c r="I27" s="144"/>
      <c r="J27" s="145"/>
      <c r="K27" s="146"/>
      <c r="L27" s="147"/>
      <c r="M27" s="147"/>
      <c r="N27" s="133">
        <f t="shared" si="1"/>
        <v>0</v>
      </c>
      <c r="O27" s="136"/>
    </row>
    <row r="28" spans="1:23" ht="30" customHeight="1" outlineLevel="1" x14ac:dyDescent="0.25">
      <c r="A28" s="9"/>
      <c r="B28" s="100"/>
      <c r="C28" s="21"/>
      <c r="D28" s="21"/>
      <c r="E28" s="21"/>
      <c r="F28" s="5"/>
      <c r="G28" s="5"/>
      <c r="H28" s="69"/>
      <c r="I28" s="144"/>
      <c r="J28" s="145"/>
      <c r="K28" s="146"/>
      <c r="L28" s="147"/>
      <c r="M28" s="147"/>
      <c r="N28" s="133">
        <f t="shared" si="1"/>
        <v>0</v>
      </c>
      <c r="O28" s="136"/>
    </row>
    <row r="29" spans="1:23" ht="30" customHeight="1" outlineLevel="1" x14ac:dyDescent="0.25">
      <c r="A29" s="9"/>
      <c r="B29" s="70"/>
      <c r="C29" s="5"/>
      <c r="D29" s="5"/>
      <c r="E29" s="5"/>
      <c r="F29" s="5"/>
      <c r="G29" s="5"/>
      <c r="H29" s="69"/>
      <c r="I29" s="144"/>
      <c r="J29" s="145"/>
      <c r="K29" s="146"/>
      <c r="L29" s="147"/>
      <c r="M29" s="147"/>
      <c r="N29" s="133">
        <f t="shared" si="1"/>
        <v>0</v>
      </c>
      <c r="O29" s="136"/>
    </row>
    <row r="30" spans="1:23" ht="30" customHeight="1" outlineLevel="1" x14ac:dyDescent="0.25">
      <c r="A30" s="9"/>
      <c r="B30" s="70"/>
      <c r="C30" s="5"/>
      <c r="D30" s="5"/>
      <c r="E30" s="5"/>
      <c r="F30" s="5"/>
      <c r="G30" s="5"/>
      <c r="H30" s="69"/>
      <c r="I30" s="144"/>
      <c r="J30" s="145"/>
      <c r="K30" s="146"/>
      <c r="L30" s="147"/>
      <c r="M30" s="147"/>
      <c r="N30" s="133">
        <f t="shared" si="1"/>
        <v>0</v>
      </c>
      <c r="O30" s="136"/>
    </row>
    <row r="31" spans="1:23" ht="30" customHeight="1" outlineLevel="1" x14ac:dyDescent="0.25">
      <c r="A31" s="9"/>
      <c r="B31" s="70"/>
      <c r="C31" s="5"/>
      <c r="D31" s="5"/>
      <c r="E31" s="5"/>
      <c r="F31" s="5"/>
      <c r="G31" s="5"/>
      <c r="H31" s="69"/>
      <c r="I31" s="144"/>
      <c r="J31" s="145"/>
      <c r="K31" s="146"/>
      <c r="L31" s="147"/>
      <c r="M31" s="147"/>
      <c r="N31" s="133">
        <f t="shared" si="1"/>
        <v>0</v>
      </c>
      <c r="O31" s="136"/>
    </row>
    <row r="32" spans="1:23" ht="30" customHeight="1" outlineLevel="1" x14ac:dyDescent="0.25">
      <c r="A32" s="9"/>
      <c r="B32" s="70"/>
      <c r="C32" s="5"/>
      <c r="D32" s="5"/>
      <c r="E32" s="5"/>
      <c r="F32" s="5"/>
      <c r="G32" s="5"/>
      <c r="H32" s="69"/>
      <c r="I32" s="144"/>
      <c r="J32" s="145"/>
      <c r="K32" s="146"/>
      <c r="L32" s="147"/>
      <c r="M32" s="147"/>
      <c r="N32" s="133">
        <f t="shared" si="1"/>
        <v>0</v>
      </c>
      <c r="O32" s="136"/>
    </row>
    <row r="33" spans="1:16" ht="30" customHeight="1" outlineLevel="1" x14ac:dyDescent="0.25">
      <c r="A33" s="9"/>
      <c r="B33" s="70"/>
      <c r="C33" s="5"/>
      <c r="D33" s="5"/>
      <c r="E33" s="5"/>
      <c r="F33" s="5"/>
      <c r="G33" s="5"/>
      <c r="H33" s="69"/>
      <c r="I33" s="144"/>
      <c r="J33" s="145"/>
      <c r="K33" s="146"/>
      <c r="L33" s="147"/>
      <c r="M33" s="147"/>
      <c r="N33" s="133">
        <f t="shared" si="1"/>
        <v>0</v>
      </c>
      <c r="O33" s="136"/>
    </row>
    <row r="34" spans="1:16" ht="30" customHeight="1" outlineLevel="1" x14ac:dyDescent="0.25">
      <c r="A34" s="9"/>
      <c r="B34" s="70"/>
      <c r="C34" s="5"/>
      <c r="D34" s="5"/>
      <c r="E34" s="5"/>
      <c r="F34" s="5"/>
      <c r="G34" s="5"/>
      <c r="H34" s="69"/>
      <c r="I34" s="144"/>
      <c r="J34" s="145"/>
      <c r="K34" s="146"/>
      <c r="L34" s="147"/>
      <c r="M34" s="147"/>
      <c r="N34" s="133">
        <f t="shared" si="0"/>
        <v>0</v>
      </c>
      <c r="O34" s="136"/>
    </row>
    <row r="35" spans="1:16" ht="30" customHeight="1" outlineLevel="1" x14ac:dyDescent="0.25">
      <c r="A35" s="9"/>
      <c r="B35" s="70"/>
      <c r="C35" s="5"/>
      <c r="D35" s="5"/>
      <c r="E35" s="5"/>
      <c r="F35" s="5"/>
      <c r="G35" s="5"/>
      <c r="H35" s="69"/>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6"/>
      <c r="I37" s="127"/>
      <c r="J37" s="127"/>
      <c r="K37" s="127"/>
      <c r="L37" s="127"/>
      <c r="M37" s="127"/>
      <c r="N37" s="127"/>
      <c r="O37" s="128"/>
    </row>
    <row r="38" spans="1:16" ht="21" customHeight="1" x14ac:dyDescent="0.25">
      <c r="A38" s="9"/>
      <c r="B38" s="174" t="str">
        <f>VLOOKUP(B20,EAS!A2:B1439,2,0)</f>
        <v>ASOCIACIÓN SOLIDARIA DE TRABAJADORES COMUNITARIOS DE PLATO.</v>
      </c>
      <c r="C38" s="174"/>
      <c r="D38" s="174"/>
      <c r="E38" s="174"/>
      <c r="F38" s="174"/>
      <c r="G38" s="5"/>
      <c r="H38" s="129"/>
      <c r="I38" s="186" t="s">
        <v>7</v>
      </c>
      <c r="J38" s="186"/>
      <c r="K38" s="186"/>
      <c r="L38" s="186"/>
      <c r="M38" s="186"/>
      <c r="N38" s="186"/>
      <c r="O38" s="130"/>
    </row>
    <row r="39" spans="1:16" ht="42.95" customHeight="1" thickBot="1" x14ac:dyDescent="0.3">
      <c r="A39" s="10"/>
      <c r="B39" s="11"/>
      <c r="C39" s="11"/>
      <c r="D39" s="11"/>
      <c r="E39" s="11"/>
      <c r="F39" s="11"/>
      <c r="G39" s="11"/>
      <c r="H39" s="10"/>
      <c r="I39" s="218" t="s">
        <v>2678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5"/>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2680</v>
      </c>
      <c r="C48" s="111" t="s">
        <v>31</v>
      </c>
      <c r="D48" s="109" t="s">
        <v>2681</v>
      </c>
      <c r="E48" s="142">
        <v>42444</v>
      </c>
      <c r="F48" s="142">
        <v>42719</v>
      </c>
      <c r="G48" s="155">
        <f>IF(AND(E48&lt;&gt;"",F48&lt;&gt;""),((F48-E48)/30),"")</f>
        <v>9.1666666666666661</v>
      </c>
      <c r="H48" s="113" t="s">
        <v>2685</v>
      </c>
      <c r="I48" s="112" t="s">
        <v>711</v>
      </c>
      <c r="J48" s="112" t="s">
        <v>77</v>
      </c>
      <c r="K48" s="115">
        <v>668603775</v>
      </c>
      <c r="L48" s="114" t="s">
        <v>1148</v>
      </c>
      <c r="M48" s="116">
        <v>1</v>
      </c>
      <c r="N48" s="114" t="s">
        <v>1151</v>
      </c>
      <c r="O48" s="114" t="s">
        <v>1148</v>
      </c>
      <c r="P48" s="77"/>
    </row>
    <row r="49" spans="1:16" s="6" customFormat="1" ht="24.75" customHeight="1" x14ac:dyDescent="0.25">
      <c r="A49" s="140">
        <v>2</v>
      </c>
      <c r="B49" s="110" t="s">
        <v>2680</v>
      </c>
      <c r="C49" s="111" t="s">
        <v>31</v>
      </c>
      <c r="D49" s="109" t="s">
        <v>2682</v>
      </c>
      <c r="E49" s="142">
        <v>42522</v>
      </c>
      <c r="F49" s="142">
        <v>42674</v>
      </c>
      <c r="G49" s="155">
        <f t="shared" ref="G49:G50" si="2">IF(AND(E49&lt;&gt;"",F49&lt;&gt;""),((F49-E49)/30),"")</f>
        <v>5.0666666666666664</v>
      </c>
      <c r="H49" s="120" t="s">
        <v>2686</v>
      </c>
      <c r="I49" s="112" t="s">
        <v>711</v>
      </c>
      <c r="J49" s="112" t="s">
        <v>77</v>
      </c>
      <c r="K49" s="115">
        <v>37324987</v>
      </c>
      <c r="L49" s="114" t="s">
        <v>1148</v>
      </c>
      <c r="M49" s="116">
        <v>1</v>
      </c>
      <c r="N49" s="114" t="s">
        <v>1151</v>
      </c>
      <c r="O49" s="114" t="s">
        <v>1148</v>
      </c>
      <c r="P49" s="77"/>
    </row>
    <row r="50" spans="1:16" s="6" customFormat="1" ht="24.75" customHeight="1" x14ac:dyDescent="0.25">
      <c r="A50" s="140">
        <v>3</v>
      </c>
      <c r="B50" s="120" t="s">
        <v>2680</v>
      </c>
      <c r="C50" s="111" t="s">
        <v>31</v>
      </c>
      <c r="D50" s="109" t="s">
        <v>2683</v>
      </c>
      <c r="E50" s="142">
        <v>42675</v>
      </c>
      <c r="F50" s="142">
        <v>43312</v>
      </c>
      <c r="G50" s="155">
        <f t="shared" si="2"/>
        <v>21.233333333333334</v>
      </c>
      <c r="H50" s="120" t="s">
        <v>2687</v>
      </c>
      <c r="I50" s="112" t="s">
        <v>711</v>
      </c>
      <c r="J50" s="112" t="s">
        <v>77</v>
      </c>
      <c r="K50" s="115">
        <v>2175398167</v>
      </c>
      <c r="L50" s="114" t="s">
        <v>1148</v>
      </c>
      <c r="M50" s="116">
        <v>1</v>
      </c>
      <c r="N50" s="114" t="s">
        <v>1151</v>
      </c>
      <c r="O50" s="114" t="s">
        <v>1148</v>
      </c>
      <c r="P50" s="77"/>
    </row>
    <row r="51" spans="1:16" s="6" customFormat="1" ht="24.75" customHeight="1" outlineLevel="1" x14ac:dyDescent="0.25">
      <c r="A51" s="140">
        <v>4</v>
      </c>
      <c r="B51" s="110" t="s">
        <v>2680</v>
      </c>
      <c r="C51" s="111" t="s">
        <v>31</v>
      </c>
      <c r="D51" s="119" t="s">
        <v>2698</v>
      </c>
      <c r="E51" s="142">
        <v>42718</v>
      </c>
      <c r="F51" s="142">
        <v>43084</v>
      </c>
      <c r="G51" s="155">
        <f t="shared" ref="G51:G107" si="3">IF(AND(E51&lt;&gt;"",F51&lt;&gt;""),((F51-E51)/30),"")</f>
        <v>12.2</v>
      </c>
      <c r="H51" s="120" t="s">
        <v>2699</v>
      </c>
      <c r="I51" s="119" t="s">
        <v>711</v>
      </c>
      <c r="J51" s="119" t="s">
        <v>77</v>
      </c>
      <c r="K51" s="121">
        <v>3123920865</v>
      </c>
      <c r="L51" s="114" t="s">
        <v>1148</v>
      </c>
      <c r="M51" s="116">
        <v>1</v>
      </c>
      <c r="N51" s="114" t="s">
        <v>1151</v>
      </c>
      <c r="O51" s="114" t="s">
        <v>1148</v>
      </c>
      <c r="P51" s="77"/>
    </row>
    <row r="52" spans="1:16" s="7" customFormat="1" ht="24.75" customHeight="1" outlineLevel="1" x14ac:dyDescent="0.25">
      <c r="A52" s="141">
        <v>5</v>
      </c>
      <c r="B52" s="120" t="s">
        <v>2680</v>
      </c>
      <c r="C52" s="111" t="s">
        <v>31</v>
      </c>
      <c r="D52" s="119" t="s">
        <v>2698</v>
      </c>
      <c r="E52" s="142">
        <v>42718</v>
      </c>
      <c r="F52" s="142">
        <v>43084</v>
      </c>
      <c r="G52" s="155">
        <f t="shared" si="3"/>
        <v>12.2</v>
      </c>
      <c r="H52" s="120" t="s">
        <v>2699</v>
      </c>
      <c r="I52" s="119" t="s">
        <v>711</v>
      </c>
      <c r="J52" s="119" t="s">
        <v>397</v>
      </c>
      <c r="K52" s="121"/>
      <c r="L52" s="114" t="s">
        <v>1148</v>
      </c>
      <c r="M52" s="116">
        <v>1</v>
      </c>
      <c r="N52" s="114" t="s">
        <v>1151</v>
      </c>
      <c r="O52" s="114" t="s">
        <v>1148</v>
      </c>
      <c r="P52" s="78"/>
    </row>
    <row r="53" spans="1:16" s="7" customFormat="1" ht="24.75" customHeight="1" outlineLevel="1" x14ac:dyDescent="0.25">
      <c r="A53" s="141">
        <v>6</v>
      </c>
      <c r="B53" s="120" t="s">
        <v>2680</v>
      </c>
      <c r="C53" s="122" t="s">
        <v>31</v>
      </c>
      <c r="D53" s="119" t="s">
        <v>2698</v>
      </c>
      <c r="E53" s="142">
        <v>42718</v>
      </c>
      <c r="F53" s="142">
        <v>43084</v>
      </c>
      <c r="G53" s="155">
        <f t="shared" si="3"/>
        <v>12.2</v>
      </c>
      <c r="H53" s="120" t="s">
        <v>2699</v>
      </c>
      <c r="I53" s="119" t="s">
        <v>711</v>
      </c>
      <c r="J53" s="119" t="s">
        <v>721</v>
      </c>
      <c r="K53" s="117"/>
      <c r="L53" s="122" t="s">
        <v>1148</v>
      </c>
      <c r="M53" s="116">
        <v>1</v>
      </c>
      <c r="N53" s="122" t="s">
        <v>1151</v>
      </c>
      <c r="O53" s="122" t="s">
        <v>1148</v>
      </c>
      <c r="P53" s="78"/>
    </row>
    <row r="54" spans="1:16" s="7" customFormat="1" ht="24.75" customHeight="1" outlineLevel="1" x14ac:dyDescent="0.25">
      <c r="A54" s="141">
        <v>7</v>
      </c>
      <c r="B54" s="120" t="s">
        <v>2680</v>
      </c>
      <c r="C54" s="122" t="s">
        <v>31</v>
      </c>
      <c r="D54" s="119" t="s">
        <v>2698</v>
      </c>
      <c r="E54" s="142">
        <v>42718</v>
      </c>
      <c r="F54" s="142">
        <v>43084</v>
      </c>
      <c r="G54" s="155">
        <f t="shared" si="3"/>
        <v>12.2</v>
      </c>
      <c r="H54" s="120" t="s">
        <v>2699</v>
      </c>
      <c r="I54" s="119" t="s">
        <v>711</v>
      </c>
      <c r="J54" s="119" t="s">
        <v>728</v>
      </c>
      <c r="K54" s="117"/>
      <c r="L54" s="122" t="s">
        <v>1148</v>
      </c>
      <c r="M54" s="116">
        <v>1</v>
      </c>
      <c r="N54" s="122" t="s">
        <v>1151</v>
      </c>
      <c r="O54" s="122" t="s">
        <v>1148</v>
      </c>
      <c r="P54" s="78"/>
    </row>
    <row r="55" spans="1:16" s="7" customFormat="1" ht="24.75" customHeight="1" outlineLevel="1" x14ac:dyDescent="0.25">
      <c r="A55" s="141">
        <v>8</v>
      </c>
      <c r="B55" s="120" t="s">
        <v>2680</v>
      </c>
      <c r="C55" s="122" t="s">
        <v>31</v>
      </c>
      <c r="D55" s="119" t="s">
        <v>2700</v>
      </c>
      <c r="E55" s="142">
        <v>43305</v>
      </c>
      <c r="F55" s="142">
        <v>43449</v>
      </c>
      <c r="G55" s="155">
        <f t="shared" si="3"/>
        <v>4.8</v>
      </c>
      <c r="H55" s="120" t="s">
        <v>2701</v>
      </c>
      <c r="I55" s="119" t="s">
        <v>711</v>
      </c>
      <c r="J55" s="119" t="s">
        <v>77</v>
      </c>
      <c r="K55" s="117">
        <v>488983910</v>
      </c>
      <c r="L55" s="122" t="s">
        <v>1148</v>
      </c>
      <c r="M55" s="116">
        <v>1</v>
      </c>
      <c r="N55" s="122" t="s">
        <v>1151</v>
      </c>
      <c r="O55" s="122" t="s">
        <v>1148</v>
      </c>
      <c r="P55" s="78"/>
    </row>
    <row r="56" spans="1:16" s="7" customFormat="1" ht="24.75" customHeight="1" outlineLevel="1" x14ac:dyDescent="0.25">
      <c r="A56" s="141">
        <v>9</v>
      </c>
      <c r="B56" s="120" t="s">
        <v>2680</v>
      </c>
      <c r="C56" s="122" t="s">
        <v>31</v>
      </c>
      <c r="D56" s="119" t="s">
        <v>2684</v>
      </c>
      <c r="E56" s="142">
        <v>43450</v>
      </c>
      <c r="F56" s="142">
        <v>43799</v>
      </c>
      <c r="G56" s="155">
        <f t="shared" si="3"/>
        <v>11.633333333333333</v>
      </c>
      <c r="H56" s="120" t="s">
        <v>2702</v>
      </c>
      <c r="I56" s="119" t="s">
        <v>711</v>
      </c>
      <c r="J56" s="119" t="s">
        <v>77</v>
      </c>
      <c r="K56" s="121">
        <v>1454756951</v>
      </c>
      <c r="L56" s="114" t="s">
        <v>1148</v>
      </c>
      <c r="M56" s="116">
        <v>1</v>
      </c>
      <c r="N56" s="122" t="s">
        <v>1151</v>
      </c>
      <c r="O56" s="122" t="s">
        <v>1148</v>
      </c>
      <c r="P56" s="78"/>
    </row>
    <row r="57" spans="1:16" s="7" customFormat="1" ht="24.75" customHeight="1" outlineLevel="1" x14ac:dyDescent="0.25">
      <c r="A57" s="141">
        <v>10</v>
      </c>
      <c r="B57" s="120"/>
      <c r="C57" s="122"/>
      <c r="D57" s="63"/>
      <c r="E57" s="142"/>
      <c r="F57" s="142"/>
      <c r="G57" s="155" t="str">
        <f t="shared" si="3"/>
        <v/>
      </c>
      <c r="H57" s="64"/>
      <c r="I57" s="63"/>
      <c r="J57" s="63"/>
      <c r="K57" s="66"/>
      <c r="L57" s="65"/>
      <c r="M57" s="116"/>
      <c r="N57" s="122"/>
      <c r="O57" s="122"/>
      <c r="P57" s="78"/>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8"/>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8"/>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8"/>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8"/>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8"/>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8"/>
    </row>
    <row r="64" spans="1:16" s="7" customFormat="1" ht="24.75" customHeight="1" outlineLevel="1" x14ac:dyDescent="0.25">
      <c r="A64" s="141">
        <v>17</v>
      </c>
      <c r="B64" s="64"/>
      <c r="C64" s="65"/>
      <c r="D64" s="119"/>
      <c r="E64" s="142"/>
      <c r="F64" s="142"/>
      <c r="G64" s="155" t="str">
        <f t="shared" si="3"/>
        <v/>
      </c>
      <c r="H64" s="120"/>
      <c r="I64" s="119"/>
      <c r="J64" s="119"/>
      <c r="K64" s="121"/>
      <c r="L64" s="65"/>
      <c r="M64" s="67"/>
      <c r="N64" s="65"/>
      <c r="O64" s="65"/>
      <c r="P64" s="78"/>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8"/>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8"/>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8"/>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8"/>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8"/>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8"/>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8"/>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8"/>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8"/>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8"/>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8"/>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8"/>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8"/>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8"/>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8"/>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8"/>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8"/>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8"/>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8"/>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8"/>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8"/>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8"/>
    </row>
    <row r="91" spans="1:16" s="7" customFormat="1" ht="24.75" customHeight="1" outlineLevel="1" x14ac:dyDescent="0.25">
      <c r="A91" s="140">
        <v>44</v>
      </c>
      <c r="B91" s="120"/>
      <c r="C91" s="122"/>
      <c r="D91" s="119"/>
      <c r="E91" s="142"/>
      <c r="F91" s="142"/>
      <c r="G91" s="155" t="str">
        <f t="shared" si="3"/>
        <v/>
      </c>
      <c r="H91" s="120"/>
      <c r="I91" s="119"/>
      <c r="J91" s="119"/>
      <c r="K91" s="121"/>
      <c r="L91" s="122"/>
      <c r="M91" s="116"/>
      <c r="N91" s="122"/>
      <c r="O91" s="122"/>
      <c r="P91" s="78"/>
    </row>
    <row r="92" spans="1:16" s="7" customFormat="1" ht="24.75" customHeight="1" outlineLevel="1" x14ac:dyDescent="0.25">
      <c r="A92" s="140">
        <v>45</v>
      </c>
      <c r="B92" s="120"/>
      <c r="C92" s="122"/>
      <c r="D92" s="119"/>
      <c r="E92" s="142"/>
      <c r="F92" s="142"/>
      <c r="G92" s="155" t="str">
        <f t="shared" si="3"/>
        <v/>
      </c>
      <c r="H92" s="120"/>
      <c r="I92" s="119"/>
      <c r="J92" s="119"/>
      <c r="K92" s="121"/>
      <c r="L92" s="122"/>
      <c r="M92" s="116"/>
      <c r="N92" s="122"/>
      <c r="O92" s="122"/>
      <c r="P92" s="78"/>
    </row>
    <row r="93" spans="1:16" s="7" customFormat="1" ht="24.75" customHeight="1" outlineLevel="1" x14ac:dyDescent="0.25">
      <c r="A93" s="140">
        <v>46</v>
      </c>
      <c r="B93" s="120"/>
      <c r="C93" s="122"/>
      <c r="D93" s="119"/>
      <c r="E93" s="142"/>
      <c r="F93" s="142"/>
      <c r="G93" s="155" t="str">
        <f t="shared" si="3"/>
        <v/>
      </c>
      <c r="H93" s="120"/>
      <c r="I93" s="119"/>
      <c r="J93" s="119"/>
      <c r="K93" s="121"/>
      <c r="L93" s="122"/>
      <c r="M93" s="116"/>
      <c r="N93" s="122"/>
      <c r="O93" s="122"/>
      <c r="P93" s="78"/>
    </row>
    <row r="94" spans="1:16" s="7" customFormat="1" ht="24.75" customHeight="1" outlineLevel="1" x14ac:dyDescent="0.25">
      <c r="A94" s="140">
        <v>47</v>
      </c>
      <c r="B94" s="120"/>
      <c r="C94" s="122"/>
      <c r="D94" s="119"/>
      <c r="E94" s="142"/>
      <c r="F94" s="142"/>
      <c r="G94" s="155" t="str">
        <f t="shared" si="3"/>
        <v/>
      </c>
      <c r="H94" s="120"/>
      <c r="I94" s="119"/>
      <c r="J94" s="119"/>
      <c r="K94" s="121"/>
      <c r="L94" s="122"/>
      <c r="M94" s="116"/>
      <c r="N94" s="122"/>
      <c r="O94" s="122"/>
      <c r="P94" s="78"/>
    </row>
    <row r="95" spans="1:16" s="7" customFormat="1" ht="24.75" customHeight="1" outlineLevel="1" x14ac:dyDescent="0.25">
      <c r="A95" s="141">
        <v>48</v>
      </c>
      <c r="B95" s="120"/>
      <c r="C95" s="122"/>
      <c r="D95" s="119"/>
      <c r="E95" s="142"/>
      <c r="F95" s="142"/>
      <c r="G95" s="155" t="str">
        <f t="shared" si="3"/>
        <v/>
      </c>
      <c r="H95" s="120"/>
      <c r="I95" s="119"/>
      <c r="J95" s="119"/>
      <c r="K95" s="121"/>
      <c r="L95" s="122"/>
      <c r="M95" s="116"/>
      <c r="N95" s="122"/>
      <c r="O95" s="122"/>
      <c r="P95" s="78"/>
    </row>
    <row r="96" spans="1:16" s="7" customFormat="1" ht="24.75" customHeight="1" outlineLevel="1" x14ac:dyDescent="0.25">
      <c r="A96" s="141">
        <v>49</v>
      </c>
      <c r="B96" s="120"/>
      <c r="C96" s="122"/>
      <c r="D96" s="119"/>
      <c r="E96" s="142"/>
      <c r="F96" s="142"/>
      <c r="G96" s="155" t="str">
        <f t="shared" si="3"/>
        <v/>
      </c>
      <c r="H96" s="120"/>
      <c r="I96" s="119"/>
      <c r="J96" s="119"/>
      <c r="K96" s="121"/>
      <c r="L96" s="122"/>
      <c r="M96" s="116"/>
      <c r="N96" s="122"/>
      <c r="O96" s="122"/>
      <c r="P96" s="78"/>
    </row>
    <row r="97" spans="1:16" s="7" customFormat="1" ht="24.75" customHeight="1" outlineLevel="1" x14ac:dyDescent="0.25">
      <c r="A97" s="141">
        <v>50</v>
      </c>
      <c r="B97" s="120"/>
      <c r="C97" s="122"/>
      <c r="D97" s="119"/>
      <c r="E97" s="142"/>
      <c r="F97" s="142"/>
      <c r="G97" s="155" t="str">
        <f t="shared" si="3"/>
        <v/>
      </c>
      <c r="H97" s="120"/>
      <c r="I97" s="119"/>
      <c r="J97" s="119"/>
      <c r="K97" s="121"/>
      <c r="L97" s="122"/>
      <c r="M97" s="116"/>
      <c r="N97" s="122"/>
      <c r="O97" s="122"/>
      <c r="P97" s="78"/>
    </row>
    <row r="98" spans="1:16" s="7" customFormat="1" ht="24.75" customHeight="1" outlineLevel="1" x14ac:dyDescent="0.25">
      <c r="A98" s="141">
        <v>51</v>
      </c>
      <c r="B98" s="120"/>
      <c r="C98" s="122"/>
      <c r="D98" s="119"/>
      <c r="E98" s="142"/>
      <c r="F98" s="142"/>
      <c r="G98" s="155" t="str">
        <f t="shared" si="3"/>
        <v/>
      </c>
      <c r="H98" s="120"/>
      <c r="I98" s="119"/>
      <c r="J98" s="119"/>
      <c r="K98" s="121"/>
      <c r="L98" s="122"/>
      <c r="M98" s="116"/>
      <c r="N98" s="122"/>
      <c r="O98" s="122"/>
      <c r="P98" s="78"/>
    </row>
    <row r="99" spans="1:16" s="7" customFormat="1" ht="24.75" customHeight="1" outlineLevel="1" x14ac:dyDescent="0.25">
      <c r="A99" s="141">
        <v>52</v>
      </c>
      <c r="B99" s="120"/>
      <c r="C99" s="122"/>
      <c r="D99" s="119"/>
      <c r="E99" s="142"/>
      <c r="F99" s="142"/>
      <c r="G99" s="155" t="str">
        <f t="shared" si="3"/>
        <v/>
      </c>
      <c r="H99" s="120"/>
      <c r="I99" s="119"/>
      <c r="J99" s="119"/>
      <c r="K99" s="121"/>
      <c r="L99" s="122"/>
      <c r="M99" s="116"/>
      <c r="N99" s="122"/>
      <c r="O99" s="122"/>
      <c r="P99" s="78"/>
    </row>
    <row r="100" spans="1:16" s="7" customFormat="1" ht="24.75" customHeight="1" outlineLevel="1" x14ac:dyDescent="0.25">
      <c r="A100" s="141">
        <v>53</v>
      </c>
      <c r="B100" s="120"/>
      <c r="C100" s="122"/>
      <c r="D100" s="119"/>
      <c r="E100" s="142"/>
      <c r="F100" s="142"/>
      <c r="G100" s="155" t="str">
        <f t="shared" si="3"/>
        <v/>
      </c>
      <c r="H100" s="120"/>
      <c r="I100" s="119"/>
      <c r="J100" s="119"/>
      <c r="K100" s="121"/>
      <c r="L100" s="122"/>
      <c r="M100" s="116"/>
      <c r="N100" s="122"/>
      <c r="O100" s="122"/>
      <c r="P100" s="78"/>
    </row>
    <row r="101" spans="1:16" s="7" customFormat="1" ht="24.75" customHeight="1" outlineLevel="1" x14ac:dyDescent="0.25">
      <c r="A101" s="141">
        <v>54</v>
      </c>
      <c r="B101" s="120"/>
      <c r="C101" s="122"/>
      <c r="D101" s="119"/>
      <c r="E101" s="142"/>
      <c r="F101" s="142"/>
      <c r="G101" s="155" t="str">
        <f t="shared" si="3"/>
        <v/>
      </c>
      <c r="H101" s="120"/>
      <c r="I101" s="119"/>
      <c r="J101" s="119"/>
      <c r="K101" s="121"/>
      <c r="L101" s="122"/>
      <c r="M101" s="116"/>
      <c r="N101" s="122"/>
      <c r="O101" s="122"/>
      <c r="P101" s="78"/>
    </row>
    <row r="102" spans="1:16" s="7" customFormat="1" ht="24.75" customHeight="1" outlineLevel="1" x14ac:dyDescent="0.25">
      <c r="A102" s="141">
        <v>55</v>
      </c>
      <c r="B102" s="120"/>
      <c r="C102" s="122"/>
      <c r="D102" s="119"/>
      <c r="E102" s="142"/>
      <c r="F102" s="142"/>
      <c r="G102" s="155" t="str">
        <f t="shared" si="3"/>
        <v/>
      </c>
      <c r="H102" s="120"/>
      <c r="I102" s="119"/>
      <c r="J102" s="119"/>
      <c r="K102" s="121"/>
      <c r="L102" s="122"/>
      <c r="M102" s="116"/>
      <c r="N102" s="122"/>
      <c r="O102" s="122"/>
      <c r="P102" s="78"/>
    </row>
    <row r="103" spans="1:16" s="7" customFormat="1" ht="24.75" customHeight="1" outlineLevel="1" x14ac:dyDescent="0.25">
      <c r="A103" s="141">
        <v>56</v>
      </c>
      <c r="B103" s="120"/>
      <c r="C103" s="122"/>
      <c r="D103" s="119"/>
      <c r="E103" s="142"/>
      <c r="F103" s="142"/>
      <c r="G103" s="155" t="str">
        <f t="shared" si="3"/>
        <v/>
      </c>
      <c r="H103" s="120"/>
      <c r="I103" s="119"/>
      <c r="J103" s="119"/>
      <c r="K103" s="121"/>
      <c r="L103" s="122"/>
      <c r="M103" s="116"/>
      <c r="N103" s="122"/>
      <c r="O103" s="122"/>
      <c r="P103" s="78"/>
    </row>
    <row r="104" spans="1:16" s="7" customFormat="1" ht="24.75" customHeight="1" outlineLevel="1" x14ac:dyDescent="0.25">
      <c r="A104" s="141">
        <v>57</v>
      </c>
      <c r="B104" s="120"/>
      <c r="C104" s="122"/>
      <c r="D104" s="119"/>
      <c r="E104" s="142"/>
      <c r="F104" s="142"/>
      <c r="G104" s="155" t="str">
        <f t="shared" si="3"/>
        <v/>
      </c>
      <c r="H104" s="120"/>
      <c r="I104" s="119"/>
      <c r="J104" s="119"/>
      <c r="K104" s="121"/>
      <c r="L104" s="122"/>
      <c r="M104" s="116"/>
      <c r="N104" s="122"/>
      <c r="O104" s="122"/>
      <c r="P104" s="78"/>
    </row>
    <row r="105" spans="1:16" s="7" customFormat="1" ht="24.75" customHeight="1" outlineLevel="1" x14ac:dyDescent="0.25">
      <c r="A105" s="141">
        <v>58</v>
      </c>
      <c r="B105" s="120"/>
      <c r="C105" s="122"/>
      <c r="D105" s="119"/>
      <c r="E105" s="142"/>
      <c r="F105" s="142"/>
      <c r="G105" s="155" t="str">
        <f t="shared" si="3"/>
        <v/>
      </c>
      <c r="H105" s="120"/>
      <c r="I105" s="119"/>
      <c r="J105" s="119"/>
      <c r="K105" s="121"/>
      <c r="L105" s="122"/>
      <c r="M105" s="116"/>
      <c r="N105" s="122"/>
      <c r="O105" s="122"/>
      <c r="P105" s="78"/>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5"/>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6" t="s">
        <v>2665</v>
      </c>
      <c r="C114" s="158" t="s">
        <v>31</v>
      </c>
      <c r="D114" s="118" t="s">
        <v>2692</v>
      </c>
      <c r="E114" s="142">
        <v>43885</v>
      </c>
      <c r="F114" s="142">
        <v>44196</v>
      </c>
      <c r="G114" s="155">
        <f>IF(AND(E114&lt;&gt;"",F114&lt;&gt;""),((F114-E114)/30),"")</f>
        <v>10.366666666666667</v>
      </c>
      <c r="H114" s="120" t="s">
        <v>2676</v>
      </c>
      <c r="I114" s="119" t="s">
        <v>208</v>
      </c>
      <c r="J114" s="119" t="s">
        <v>220</v>
      </c>
      <c r="K114" s="68">
        <v>2885404126</v>
      </c>
      <c r="L114" s="99">
        <f>+IF(AND(K114&gt;0,O114="Ejecución"),(K114/877802)*Tabla28[[#This Row],[% participación]],IF(AND(K114&gt;0,O114&lt;&gt;"Ejecución"),"-",""))</f>
        <v>3287.0785507437895</v>
      </c>
      <c r="M114" s="122" t="s">
        <v>1148</v>
      </c>
      <c r="N114" s="168">
        <v>1</v>
      </c>
      <c r="O114" s="157" t="s">
        <v>1150</v>
      </c>
      <c r="P114" s="77"/>
    </row>
    <row r="115" spans="1:16" s="6" customFormat="1" ht="24.75" customHeight="1" x14ac:dyDescent="0.25">
      <c r="A115" s="140">
        <v>2</v>
      </c>
      <c r="B115" s="156" t="s">
        <v>2665</v>
      </c>
      <c r="C115" s="158" t="s">
        <v>31</v>
      </c>
      <c r="D115" s="63" t="s">
        <v>2693</v>
      </c>
      <c r="E115" s="142">
        <v>43889</v>
      </c>
      <c r="F115" s="142">
        <v>44196</v>
      </c>
      <c r="G115" s="155">
        <f t="shared" ref="G115:G116" si="4">IF(AND(E115&lt;&gt;"",F115&lt;&gt;""),((F115-E115)/30),"")</f>
        <v>10.233333333333333</v>
      </c>
      <c r="H115" s="120" t="s">
        <v>2676</v>
      </c>
      <c r="I115" s="63" t="s">
        <v>711</v>
      </c>
      <c r="J115" s="63" t="s">
        <v>735</v>
      </c>
      <c r="K115" s="68">
        <v>6293909851</v>
      </c>
      <c r="L115" s="99">
        <f>+IF(AND(K115&gt;0,O115="Ejecución"),(K115/877802)*Tabla28[[#This Row],[% participación]],IF(AND(K115&gt;0,O115&lt;&gt;"Ejecución"),"-",""))</f>
        <v>7170.0791875616596</v>
      </c>
      <c r="M115" s="65" t="s">
        <v>1148</v>
      </c>
      <c r="N115" s="168">
        <v>1</v>
      </c>
      <c r="O115" s="157" t="s">
        <v>1150</v>
      </c>
      <c r="P115" s="77"/>
    </row>
    <row r="116" spans="1:16" s="6" customFormat="1" ht="24.75" customHeight="1" x14ac:dyDescent="0.25">
      <c r="A116" s="140">
        <v>3</v>
      </c>
      <c r="B116" s="156" t="s">
        <v>2665</v>
      </c>
      <c r="C116" s="158" t="s">
        <v>31</v>
      </c>
      <c r="D116" s="63" t="s">
        <v>2694</v>
      </c>
      <c r="E116" s="142">
        <v>43885</v>
      </c>
      <c r="F116" s="142">
        <v>44196</v>
      </c>
      <c r="G116" s="155">
        <f t="shared" si="4"/>
        <v>10.366666666666667</v>
      </c>
      <c r="H116" s="120" t="s">
        <v>2677</v>
      </c>
      <c r="I116" s="63" t="s">
        <v>711</v>
      </c>
      <c r="J116" s="63" t="s">
        <v>735</v>
      </c>
      <c r="K116" s="68">
        <v>2987663330</v>
      </c>
      <c r="L116" s="99">
        <f>+IF(AND(K116&gt;0,O116="Ejecución"),(K116/877802)*Tabla28[[#This Row],[% participación]],IF(AND(K116&gt;0,O116&lt;&gt;"Ejecución"),"-",""))</f>
        <v>3403.5731634240979</v>
      </c>
      <c r="M116" s="65" t="s">
        <v>1148</v>
      </c>
      <c r="N116" s="168">
        <v>1</v>
      </c>
      <c r="O116" s="157" t="s">
        <v>1150</v>
      </c>
      <c r="P116" s="77"/>
    </row>
    <row r="117" spans="1:16" s="6" customFormat="1" ht="24.75" customHeight="1" outlineLevel="1" x14ac:dyDescent="0.25">
      <c r="A117" s="140">
        <v>4</v>
      </c>
      <c r="B117" s="156" t="s">
        <v>2665</v>
      </c>
      <c r="C117" s="158" t="s">
        <v>31</v>
      </c>
      <c r="D117" s="63" t="s">
        <v>2695</v>
      </c>
      <c r="E117" s="142">
        <v>44176</v>
      </c>
      <c r="F117" s="142">
        <v>44773</v>
      </c>
      <c r="G117" s="155">
        <f t="shared" ref="G117:G159" si="5">IF(AND(E117&lt;&gt;"",F117&lt;&gt;""),((F117-E117)/30),"")</f>
        <v>19.899999999999999</v>
      </c>
      <c r="H117" s="120" t="s">
        <v>2697</v>
      </c>
      <c r="I117" s="63" t="s">
        <v>711</v>
      </c>
      <c r="J117" s="63" t="s">
        <v>729</v>
      </c>
      <c r="K117" s="68">
        <v>5333256567</v>
      </c>
      <c r="L117" s="99">
        <f>+IF(AND(K117&gt;0,O117="Ejecución"),(K117/877802)*Tabla28[[#This Row],[% participación]],IF(AND(K117&gt;0,O117&lt;&gt;"Ejecución"),"-",""))</f>
        <v>6075.6942533737674</v>
      </c>
      <c r="M117" s="65" t="s">
        <v>1148</v>
      </c>
      <c r="N117" s="168">
        <v>1</v>
      </c>
      <c r="O117" s="157" t="s">
        <v>1150</v>
      </c>
      <c r="P117" s="77"/>
    </row>
    <row r="118" spans="1:16" s="7" customFormat="1" ht="24.75" customHeight="1" outlineLevel="1" x14ac:dyDescent="0.25">
      <c r="A118" s="141">
        <v>5</v>
      </c>
      <c r="B118" s="156" t="s">
        <v>2665</v>
      </c>
      <c r="C118" s="158" t="s">
        <v>31</v>
      </c>
      <c r="D118" s="63" t="s">
        <v>2696</v>
      </c>
      <c r="E118" s="142">
        <v>44176</v>
      </c>
      <c r="F118" s="142">
        <v>44769</v>
      </c>
      <c r="G118" s="155">
        <f t="shared" si="5"/>
        <v>19.766666666666666</v>
      </c>
      <c r="H118" s="64" t="s">
        <v>2697</v>
      </c>
      <c r="I118" s="63" t="s">
        <v>711</v>
      </c>
      <c r="J118" s="63" t="s">
        <v>77</v>
      </c>
      <c r="K118" s="68">
        <v>2176569636</v>
      </c>
      <c r="L118" s="99">
        <f>+IF(AND(K118&gt;0,O118="Ejecución"),(K118/877802)*Tabla28[[#This Row],[% participación]],IF(AND(K118&gt;0,O118&lt;&gt;"Ejecución"),"-",""))</f>
        <v>2479.5678706587591</v>
      </c>
      <c r="M118" s="65"/>
      <c r="N118" s="168">
        <v>1</v>
      </c>
      <c r="O118" s="157" t="s">
        <v>1150</v>
      </c>
      <c r="P118" s="78"/>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99" t="str">
        <f>+IF(AND(K119&gt;0,O119="Ejecución"),(K119/877802)*Tabla28[[#This Row],[% participación]],IF(AND(K119&gt;0,O119&lt;&gt;"Ejecución"),"-",""))</f>
        <v/>
      </c>
      <c r="M119" s="65"/>
      <c r="N119" s="168" t="str">
        <f t="shared" ref="N119:N160" si="6">+IF(M119="No",1,IF(M119="Si","Ingrese %",""))</f>
        <v/>
      </c>
      <c r="O119" s="157" t="s">
        <v>1150</v>
      </c>
      <c r="P119" s="78"/>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41">
        <v>8</v>
      </c>
      <c r="B121" s="156" t="s">
        <v>2665</v>
      </c>
      <c r="C121" s="158" t="s">
        <v>31</v>
      </c>
      <c r="D121" s="63"/>
      <c r="E121" s="142"/>
      <c r="F121" s="142"/>
      <c r="G121" s="155" t="str">
        <f t="shared" si="5"/>
        <v/>
      </c>
      <c r="H121" s="101"/>
      <c r="I121" s="63"/>
      <c r="J121" s="63"/>
      <c r="K121" s="68"/>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0" t="s">
        <v>2657</v>
      </c>
      <c r="I168" s="242"/>
      <c r="J168" s="243"/>
      <c r="K168" s="243"/>
      <c r="L168" s="243"/>
      <c r="M168" s="243"/>
      <c r="N168" s="243"/>
      <c r="O168" s="24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66248371.68</v>
      </c>
      <c r="F185" s="91"/>
      <c r="G185" s="92"/>
      <c r="H185" s="87"/>
      <c r="I185" s="89" t="s">
        <v>2627</v>
      </c>
      <c r="J185" s="161">
        <f>+SUM(M179:M183)</f>
        <v>0</v>
      </c>
      <c r="K185" s="198" t="s">
        <v>2628</v>
      </c>
      <c r="L185" s="198"/>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4">
        <v>34429</v>
      </c>
      <c r="D193" s="5"/>
      <c r="E193" s="123">
        <v>159</v>
      </c>
      <c r="F193" s="5"/>
      <c r="G193" s="5"/>
      <c r="H193" s="123" t="s">
        <v>2688</v>
      </c>
      <c r="J193" s="5"/>
      <c r="K193" s="124">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2620</v>
      </c>
      <c r="H211" s="172" t="s">
        <v>2691</v>
      </c>
      <c r="J211" s="27" t="s">
        <v>2622</v>
      </c>
      <c r="K211" s="123" t="s">
        <v>2689</v>
      </c>
      <c r="L211" s="21"/>
      <c r="M211" s="21"/>
      <c r="N211" s="21"/>
      <c r="O211" s="8"/>
    </row>
    <row r="212" spans="1:15" x14ac:dyDescent="0.25">
      <c r="A212" s="9"/>
      <c r="B212" s="27" t="s">
        <v>2619</v>
      </c>
      <c r="C212" s="123" t="s">
        <v>2688</v>
      </c>
      <c r="D212" s="21"/>
      <c r="G212" s="27" t="s">
        <v>2621</v>
      </c>
      <c r="H212" s="172">
        <v>4840737</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2020-12-29T01:15:43Z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