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19-10000588 PIENDAMO TUNIA DIMF\"/>
    </mc:Choice>
  </mc:AlternateContent>
  <xr:revisionPtr revIDLastSave="0" documentId="13_ncr:1_{6569A2EB-B215-4101-81CE-D5DA63CD93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<sst xmlns="http://schemas.openxmlformats.org/spreadsheetml/2006/main" count="3183" uniqueCount="2716">
  <si>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</si>
  <si>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</si>
  <si>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</si>
  <si>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</si>
  <si>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</si>
  <si>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</si>
  <si>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</si>
  <si>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</si>
  <si>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</si>
  <si>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</si>
  <si>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</si>
  <si>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</si>
  <si>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</si>
  <si>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</si>
  <si>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</si>
  <si>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</si>
  <si>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</si>
  <si>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</si>
  <si>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</si>
  <si>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</si>
  <si>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</si>
  <si>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</si>
  <si>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</si>
  <si>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</si>
  <si>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</si>
  <si>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</si>
  <si>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</si>
  <si>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</si>
  <si>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</si>
  <si>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</si>
  <si>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</si>
  <si>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</si>
  <si>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</si>
  <si>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</si>
  <si>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</si>
  <si>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</si>
  <si>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</si>
  <si>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</si>
  <si>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</si>
  <si>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</si>
  <si>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</si>
  <si>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</si>
  <si>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</si>
  <si>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</si>
  <si>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</si>
  <si>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</si>
  <si>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</si>
  <si>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</si>
  <si>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</si>
  <si>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</si>
  <si>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</si>
  <si>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</si>
  <si>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</si>
  <si>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</si>
  <si>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</si>
  <si>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</si>
  <si>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</si>
  <si>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</si>
  <si>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</si>
  <si>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</si>
  <si>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</si>
  <si>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</si>
  <si>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</si>
  <si>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</si>
  <si>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</si>
  <si>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</si>
  <si>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</si>
  <si>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</si>
  <si>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</si>
  <si>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</si>
  <si>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</si>
  <si>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</si>
  <si>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</si>
  <si>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</si>
  <si>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</si>
  <si>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</si>
  <si>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</si>
  <si>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</si>
  <si>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</si>
  <si>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</si>
  <si>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</si>
  <si>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</si>
  <si>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</si>
  <si>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</si>
  <si>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</si>
  <si>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</si>
  <si>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</si>
  <si>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</si>
  <si>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</si>
  <si>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</si>
  <si>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</si>
  <si>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</si>
  <si>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</si>
  <si>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</si>
  <si>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</si>
  <si>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</si>
  <si>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</si>
  <si>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</si>
  <si>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</si>
  <si>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</si>
  <si>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</si>
  <si>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</si>
  <si>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</si>
  <si>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</si>
  <si>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</si>
  <si>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</si>
  <si>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</si>
  <si>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</si>
  <si>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</si>
  <si>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</si>
  <si>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</si>
  <si>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</si>
  <si>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</si>
  <si>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</si>
  <si>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</si>
  <si>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</si>
  <si>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</si>
  <si>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</si>
  <si>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</si>
  <si>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</si>
  <si>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</si>
  <si>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</si>
  <si>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</si>
  <si>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</si>
  <si>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</si>
  <si>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</si>
  <si>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</si>
  <si>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</si>
  <si>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</si>
  <si>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</si>
  <si>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</si>
  <si>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</si>
  <si>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</si>
  <si>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</si>
  <si>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</si>
  <si>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</si>
  <si>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</si>
  <si>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</si>
  <si>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</si>
  <si>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</si>
  <si>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</si>
  <si>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</si>
  <si>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</si>
  <si>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</si>
  <si>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</si>
  <si>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</si>
  <si>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</si>
  <si>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</si>
  <si>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</si>
  <si>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</si>
  <si>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</si>
  <si>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</si>
  <si>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</si>
  <si>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</si>
  <si>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</si>
  <si>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</si>
  <si>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</si>
  <si>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</si>
  <si>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</si>
  <si>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</si>
  <si>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</si>
  <si>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</si>
  <si>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</si>
  <si>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</si>
  <si>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</si>
  <si>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</si>
  <si>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</si>
  <si>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</si>
  <si>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</si>
  <si>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</si>
  <si>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</si>
  <si>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</si>
  <si>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</si>
  <si>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</si>
  <si>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</si>
  <si>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</si>
  <si>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</si>
  <si>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</si>
  <si>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</si>
  <si>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</si>
  <si>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</si>
  <si>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</si>
  <si>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</si>
  <si>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</si>
  <si>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</si>
  <si>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</si>
  <si>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</si>
  <si>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</si>
  <si>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</si>
  <si>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</si>
  <si>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</si>
  <si>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</si>
  <si>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</si>
  <si>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</si>
  <si>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</si>
  <si>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</si>
  <si>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</si>
  <si>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</si>
  <si>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</si>
  <si>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</si>
  <si>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</si>
  <si>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</si>
  <si>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</si>
  <si>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</si>
  <si>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</si>
  <si>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</si>
  <si>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</si>
  <si>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</si>
  <si>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</si>
  <si>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</si>
  <si>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</si>
  <si>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</si>
  <si>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</si>
  <si>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</si>
  <si>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</si>
  <si>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</si>
  <si>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</si>
  <si>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</si>
  <si>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</si>
  <si>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</si>
  <si>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</si>
  <si>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</si>
  <si>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</si>
  <si>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</si>
  <si>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</si>
  <si>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</si>
  <si>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</si>
  <si>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</si>
  <si>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</si>
  <si>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</si>
  <si>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</si>
  <si>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</si>
  <si>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</si>
  <si>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</si>
  <si>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</si>
  <si>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</si>
  <si>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</si>
  <si>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</si>
  <si>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</si>
  <si>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</si>
  <si>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</si>
  <si>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</si>
  <si>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</si>
  <si>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</si>
  <si>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</si>
  <si>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</si>
  <si>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</si>
  <si>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</si>
  <si>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</si>
  <si>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</si>
  <si>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</si>
  <si>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</si>
  <si>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</si>
  <si>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</si>
  <si>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</si>
  <si>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</si>
  <si>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</si>
  <si>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</si>
  <si>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</si>
  <si>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</si>
  <si>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</si>
  <si>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</si>
  <si>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</si>
  <si>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</si>
  <si>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</si>
  <si>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</si>
  <si>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</si>
  <si>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</si>
  <si>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</si>
  <si>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</si>
  <si>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</si>
  <si>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</si>
  <si>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</si>
  <si>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</si>
  <si>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</si>
  <si>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</si>
  <si>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</si>
  <si>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</si>
  <si>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</si>
  <si>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</si>
  <si>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</si>
  <si>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</si>
  <si>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</si>
  <si>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</si>
  <si>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</si>
  <si>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</si>
  <si>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</si>
  <si>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</si>
  <si>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</si>
  <si>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</si>
  <si>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</si>
  <si>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</si>
  <si>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</si>
  <si>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</si>
  <si>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</si>
  <si>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</si>
  <si>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</si>
  <si>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</si>
  <si>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</si>
  <si>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</si>
  <si>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</si>
  <si>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</si>
  <si>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</si>
  <si>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</si>
  <si>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</si>
  <si>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</si>
  <si>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</si>
  <si>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</si>
  <si>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</si>
  <si>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</si>
  <si>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</si>
  <si>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</si>
  <si>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</si>
  <si>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</si>
  <si>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</si>
  <si>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</si>
  <si>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</si>
  <si>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</si>
  <si>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</si>
  <si>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</si>
  <si>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</si>
  <si>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</si>
  <si>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</si>
  <si>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</si>
  <si>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</si>
  <si>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</si>
  <si>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</si>
  <si>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</si>
  <si>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</si>
  <si>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</si>
  <si>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</si>
  <si>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</si>
  <si>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</si>
  <si>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</si>
  <si>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</si>
  <si>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</si>
  <si>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</si>
  <si>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</si>
  <si>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</si>
  <si>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</si>
  <si>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</si>
  <si>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</si>
  <si>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</si>
  <si>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</si>
  <si>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</si>
  <si>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</si>
  <si>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</si>
  <si>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</si>
  <si>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</si>
  <si>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</si>
  <si>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</si>
  <si>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</si>
  <si>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</si>
  <si>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</si>
  <si>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</si>
  <si>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</si>
  <si>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</si>
  <si>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</si>
  <si>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</si>
  <si>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</si>
  <si>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</si>
  <si>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</si>
  <si>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</si>
  <si>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</si>
  <si>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</si>
  <si>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</si>
  <si>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</si>
  <si>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</si>
  <si>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</si>
  <si>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</si>
  <si>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</si>
  <si>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</si>
  <si>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</si>
  <si>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</si>
  <si>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</si>
  <si>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</si>
  <si>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</si>
  <si>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</si>
  <si>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</si>
  <si>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</si>
  <si>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</si>
  <si>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</si>
  <si>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</si>
  <si>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</si>
  <si>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</si>
  <si>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</si>
  <si>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</si>
  <si>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</si>
  <si>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</si>
  <si>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</si>
  <si>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</si>
  <si>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</si>
  <si>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</si>
  <si>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</si>
  <si>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</si>
  <si>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</si>
  <si>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</si>
  <si>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</si>
  <si>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</si>
  <si>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</si>
  <si>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</si>
  <si>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</si>
  <si>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</si>
  <si>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</si>
  <si>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</si>
  <si>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</si>
  <si>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</si>
  <si>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</si>
  <si>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</si>
  <si>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</si>
  <si>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</si>
  <si>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</si>
  <si>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</si>
  <si>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</si>
  <si>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</si>
  <si>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</si>
  <si>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</si>
  <si>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</si>
  <si>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</si>
  <si>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</si>
  <si>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</si>
  <si>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</si>
  <si>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</si>
  <si>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</si>
  <si>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</si>
  <si>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</si>
  <si>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</si>
  <si>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</si>
  <si>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</si>
  <si>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</si>
  <si>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</si>
  <si>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</si>
  <si>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</si>
  <si>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</si>
  <si>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</si>
  <si>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</si>
  <si>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</si>
  <si>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</si>
  <si>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</si>
  <si>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</si>
  <si>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</si>
  <si>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</si>
  <si>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</si>
  <si>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</si>
  <si>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</si>
  <si>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</si>
  <si>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</si>
  <si>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</si>
  <si>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</si>
  <si>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</si>
  <si>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</si>
  <si>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</si>
  <si>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</si>
  <si>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</si>
  <si>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</si>
  <si>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</si>
  <si>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</si>
  <si>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</si>
  <si>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</si>
  <si>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</si>
  <si>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</si>
  <si>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</si>
  <si>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</si>
  <si>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</si>
  <si>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</si>
  <si>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</si>
  <si>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</si>
  <si>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</si>
  <si>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</si>
  <si>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</si>
  <si>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</si>
  <si>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</si>
  <si>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</si>
  <si>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</si>
  <si>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</si>
  <si>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</si>
  <si>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</si>
  <si>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</si>
  <si>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</si>
  <si>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</si>
  <si>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</si>
  <si>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</si>
  <si>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</si>
  <si>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</si>
  <si>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</si>
  <si>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</si>
  <si>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</si>
  <si>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</si>
  <si>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</si>
  <si>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</si>
  <si>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</si>
  <si>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</si>
  <si>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</si>
  <si>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</si>
  <si>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</si>
  <si>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</si>
  <si>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</si>
  <si>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</si>
  <si>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</si>
  <si>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</si>
  <si>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</si>
  <si>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</si>
  <si>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</si>
  <si>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</si>
  <si>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</si>
  <si>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</si>
  <si>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</si>
  <si>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</si>
  <si>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</si>
  <si>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</si>
  <si>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</si>
  <si>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</si>
  <si>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</si>
  <si>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</si>
  <si>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</si>
  <si>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</si>
  <si>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</si>
  <si>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</si>
  <si>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</si>
  <si>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</si>
  <si>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</si>
  <si>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</si>
  <si>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</si>
  <si>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</si>
  <si>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</si>
  <si>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</si>
  <si>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</si>
  <si>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</si>
  <si>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</si>
  <si>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</si>
  <si>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</si>
  <si>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</si>
  <si>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</si>
  <si>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</si>
  <si>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</si>
  <si>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</si>
  <si>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</si>
  <si>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</si>
  <si>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</si>
  <si>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</si>
  <si>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</si>
  <si>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</si>
  <si>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</si>
  <si>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</si>
  <si>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</si>
  <si>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</si>
  <si>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</si>
  <si>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</si>
  <si>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</si>
  <si>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</si>
  <si>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</si>
  <si>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</si>
  <si>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</si>
  <si>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</si>
  <si>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</si>
  <si>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</si>
  <si>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</si>
  <si>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</si>
  <si>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</si>
  <si>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</si>
  <si>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</si>
  <si>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</si>
  <si>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</si>
  <si>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</si>
  <si>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</si>
  <si>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</si>
  <si>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</si>
  <si>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</si>
  <si>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</si>
  <si>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</si>
  <si>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</si>
  <si>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</si>
  <si>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</si>
  <si>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</si>
  <si>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</si>
  <si>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</si>
  <si>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</si>
  <si>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</si>
  <si>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</si>
  <si>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</si>
  <si>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</si>
  <si>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</si>
  <si>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</si>
  <si>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</si>
  <si>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</si>
  <si>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</si>
  <si>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</si>
  <si>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</si>
  <si>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</si>
  <si>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</si>
  <si>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</si>
  <si>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</si>
  <si>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</si>
  <si>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</si>
  <si>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</si>
  <si>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</si>
  <si>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</si>
  <si>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</si>
  <si>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</si>
  <si>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</si>
  <si>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</si>
  <si>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</si>
  <si>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</si>
  <si>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</si>
  <si>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</si>
  <si>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</si>
  <si>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</si>
  <si>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</si>
  <si>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</si>
  <si>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</si>
  <si>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</si>
  <si>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</si>
  <si>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</si>
  <si>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</si>
  <si>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</si>
  <si>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</si>
  <si>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</si>
  <si>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</si>
  <si>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</si>
  <si>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</si>
  <si>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</si>
  <si>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</si>
  <si>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</si>
  <si>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</si>
  <si>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</si>
  <si>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</si>
  <si>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</si>
  <si>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</si>
  <si>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</si>
  <si>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</si>
  <si>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</si>
  <si>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</si>
  <si>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</si>
  <si>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</si>
  <si>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</si>
  <si>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</si>
  <si>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</si>
  <si>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</si>
  <si>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</si>
  <si>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</si>
  <si>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</si>
  <si>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</si>
  <si>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</si>
  <si>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</si>
  <si>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</si>
  <si>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</si>
  <si>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</si>
  <si>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</si>
  <si>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</si>
  <si>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</si>
  <si>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</si>
  <si>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</si>
  <si>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</si>
  <si>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</si>
  <si>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</si>
  <si>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</si>
  <si>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</si>
  <si>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</si>
  <si>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</si>
  <si>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</si>
  <si>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</si>
  <si>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</si>
  <si>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</si>
  <si>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</si>
  <si>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</si>
  <si>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</si>
  <si>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</si>
  <si>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</si>
  <si>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</si>
  <si>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</si>
  <si>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</si>
  <si>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</si>
  <si>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</si>
  <si>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</si>
  <si>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</si>
  <si>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</si>
  <si>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</si>
  <si>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</si>
  <si>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</si>
  <si>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</si>
  <si>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</si>
  <si>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</si>
  <si>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</si>
  <si>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</si>
  <si>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</si>
  <si>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</si>
  <si>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</si>
  <si>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</si>
  <si>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</si>
  <si>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</si>
  <si>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</si>
  <si>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</si>
  <si>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</si>
  <si>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</si>
  <si>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</si>
  <si>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</si>
  <si>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</si>
  <si>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</si>
  <si>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</si>
  <si>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</si>
  <si>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</si>
  <si>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</si>
  <si>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</si>
  <si>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</si>
  <si>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</si>
  <si>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</si>
  <si>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</si>
  <si>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</si>
  <si>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</si>
  <si>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</si>
  <si>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</si>
  <si>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</si>
  <si>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</si>
  <si>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</si>
  <si>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</si>
  <si>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</si>
  <si>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</si>
  <si>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</si>
  <si>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</si>
  <si>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</si>
  <si>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</si>
  <si>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</si>
  <si>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</si>
  <si>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</si>
  <si>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</si>
  <si>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</si>
  <si>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</si>
  <si>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</si>
  <si>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</si>
  <si>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</si>
  <si>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</si>
  <si>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</si>
  <si>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</si>
  <si>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</si>
  <si>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</si>
  <si>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</si>
  <si>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</si>
  <si>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</si>
  <si>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</si>
  <si>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</si>
  <si>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</si>
  <si>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</si>
  <si>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</si>
  <si>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</si>
  <si>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</si>
  <si>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</si>
  <si>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</si>
  <si>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</si>
  <si>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</si>
  <si>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</si>
  <si>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</si>
  <si>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</si>
  <si>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</si>
  <si>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</si>
  <si>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</si>
  <si>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</si>
  <si>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</si>
  <si>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</si>
  <si>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</si>
  <si>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</si>
  <si>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</si>
  <si>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</si>
  <si>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</si>
  <si>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</si>
  <si>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</si>
  <si>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</si>
  <si>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</si>
  <si>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</si>
  <si>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</si>
  <si>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</si>
  <si>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</si>
  <si>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</si>
  <si>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</si>
  <si>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</si>
  <si>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</si>
  <si>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</si>
  <si>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</si>
  <si>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</si>
  <si>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</si>
  <si>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</si>
  <si>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</si>
  <si>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</si>
  <si>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</si>
  <si>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</si>
  <si>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</si>
  <si>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</si>
  <si>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</si>
  <si>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</si>
  <si>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</si>
  <si>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</si>
  <si>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</si>
  <si>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</si>
  <si>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</si>
  <si>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</si>
  <si>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</si>
  <si>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</si>
  <si>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</si>
  <si>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</si>
  <si>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</si>
  <si>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</si>
  <si>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</si>
  <si>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</si>
  <si>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</si>
  <si>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</si>
  <si>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</si>
  <si>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</si>
  <si>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</si>
  <si>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</si>
  <si>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</si>
  <si>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</si>
  <si>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</si>
  <si>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</si>
  <si>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</si>
  <si>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</si>
  <si>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</si>
  <si>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</si>
  <si>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</si>
  <si>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</si>
  <si>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</si>
  <si>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</si>
  <si>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</si>
  <si>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</si>
  <si>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</si>
  <si>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</si>
  <si>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</si>
  <si>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</si>
  <si>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</si>
  <si>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</si>
  <si>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</si>
  <si>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</si>
  <si>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</si>
  <si>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</si>
  <si>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</si>
  <si>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</si>
  <si>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</si>
  <si>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</si>
  <si>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</si>
  <si>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</si>
  <si>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</si>
  <si>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</si>
  <si>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</si>
  <si>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</si>
  <si>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</si>
  <si>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</si>
  <si>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</si>
  <si>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</si>
  <si>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</si>
  <si>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</si>
  <si>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</si>
  <si>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</si>
  <si>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</si>
  <si>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</si>
  <si>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</si>
  <si>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</si>
  <si>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</si>
  <si>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</si>
  <si>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</si>
  <si>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</si>
  <si>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</si>
  <si>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</si>
  <si>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</si>
  <si>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</si>
  <si>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</si>
  <si>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</si>
  <si>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</si>
  <si>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</si>
  <si>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</si>
  <si>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</si>
  <si>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</si>
  <si>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</si>
  <si>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</si>
  <si>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</si>
  <si>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</si>
  <si>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</si>
  <si>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</si>
  <si>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</si>
  <si>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</si>
  <si>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</si>
  <si>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</si>
  <si>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</si>
  <si>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</si>
  <si>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</si>
  <si>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</si>
  <si>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</si>
  <si>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</si>
  <si>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</si>
  <si>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</si>
  <si>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</si>
  <si>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</si>
  <si>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</si>
  <si>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</si>
  <si>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</si>
  <si>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</si>
  <si>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</si>
  <si>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</si>
  <si>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</si>
  <si>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</si>
  <si>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</si>
  <si>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</si>
  <si>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</si>
  <si>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</si>
  <si>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</si>
  <si>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</si>
  <si>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</si>
  <si>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</si>
  <si>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</si>
  <si>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</si>
  <si>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</si>
  <si>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</si>
  <si>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</si>
  <si>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</si>
  <si>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</si>
  <si>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</si>
  <si>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</si>
  <si>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</si>
  <si>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</si>
  <si>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</si>
  <si>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</si>
  <si>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</si>
  <si>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</si>
  <si>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</si>
  <si>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</si>
  <si>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</si>
  <si>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</si>
  <si>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</si>
  <si>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</si>
  <si>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</si>
  <si>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</si>
  <si>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</si>
  <si>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</si>
  <si>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</si>
  <si>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</si>
  <si>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</si>
  <si>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</si>
  <si>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</si>
  <si>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</si>
  <si>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</si>
  <si>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</si>
  <si>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</si>
  <si>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</si>
  <si>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</si>
  <si>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</si>
  <si>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</si>
  <si>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</si>
  <si>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</si>
  <si>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</si>
  <si>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</si>
  <si>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</si>
  <si>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</si>
  <si>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</si>
  <si>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</si>
  <si>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</si>
  <si>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</si>
  <si>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</si>
  <si>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</si>
  <si>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</si>
  <si>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</si>
  <si>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</si>
  <si>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</si>
  <si>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</si>
  <si>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</si>
  <si>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</si>
  <si>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</si>
  <si>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</si>
  <si>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</si>
  <si>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</si>
  <si>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</si>
  <si>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</si>
  <si>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</si>
  <si>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</si>
  <si>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</si>
  <si>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</si>
  <si>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</si>
  <si>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</si>
  <si>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</si>
  <si>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</si>
  <si>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</si>
  <si>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</si>
  <si>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</si>
  <si>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</si>
  <si>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</si>
  <si>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</si>
  <si>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</si>
  <si>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</si>
  <si>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</si>
  <si>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</si>
  <si>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</si>
  <si>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</si>
  <si>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</si>
  <si>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</si>
  <si>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</si>
  <si>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</si>
  <si>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</si>
  <si>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</si>
  <si>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</si>
  <si>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</si>
  <si>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</si>
  <si>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</si>
  <si>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</si>
  <si>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</si>
  <si>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</si>
  <si>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</si>
  <si>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</si>
  <si>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</si>
  <si>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</si>
  <si>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</si>
  <si>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</si>
  <si>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</si>
  <si>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</si>
  <si>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</si>
  <si>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</si>
  <si>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</si>
  <si>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</si>
  <si>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</si>
  <si>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</si>
  <si>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</si>
  <si>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</si>
  <si>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</si>
  <si>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</si>
  <si>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</si>
  <si>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</si>
  <si>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</si>
  <si>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</si>
  <si>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</si>
  <si>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</si>
  <si>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</si>
  <si>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</si>
  <si>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</si>
  <si>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</si>
  <si>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</si>
  <si>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</si>
  <si>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</si>
  <si>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</si>
  <si>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</si>
  <si>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</si>
  <si>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</si>
  <si>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</si>
  <si>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</si>
  <si>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</si>
  <si>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</si>
  <si>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</si>
  <si>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</si>
  <si>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</si>
  <si>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</si>
  <si>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</si>
  <si>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</si>
  <si>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</si>
  <si>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</si>
  <si>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</si>
  <si>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</si>
  <si>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</si>
  <si>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</si>
  <si>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</si>
  <si>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</si>
  <si>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</si>
  <si>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</si>
  <si>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</si>
  <si>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</si>
  <si>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</si>
  <si>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</si>
  <si>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</si>
  <si>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</si>
  <si>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</si>
  <si>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</si>
  <si>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</si>
  <si>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</si>
  <si>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</si>
  <si>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</si>
  <si>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</si>
  <si>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</si>
  <si>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</si>
  <si>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</si>
  <si>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</si>
  <si>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</si>
  <si>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</si>
  <si>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</si>
  <si>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</si>
  <si>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</si>
  <si>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</si>
  <si>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</si>
  <si>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</si>
  <si>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</si>
  <si>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</si>
  <si>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</si>
  <si>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</si>
  <si>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</si>
  <si>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</si>
  <si>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</si>
  <si>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</si>
  <si>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</si>
  <si>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</si>
  <si>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</si>
  <si>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</si>
  <si>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</si>
  <si>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</si>
  <si>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</si>
  <si>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</si>
  <si>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</si>
  <si>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</si>
  <si>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</si>
  <si>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</si>
  <si>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</si>
  <si>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</si>
  <si>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</si>
  <si>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</si>
  <si>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</si>
  <si>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</si>
  <si>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</si>
  <si>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</si>
  <si>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</si>
  <si>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</si>
  <si>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</si>
  <si>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</si>
  <si>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</si>
  <si>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</si>
  <si>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</si>
  <si>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</si>
  <si>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</si>
  <si>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</si>
  <si>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</si>
  <si>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</si>
  <si>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</si>
  <si>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</si>
  <si>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</si>
  <si>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</si>
  <si>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</si>
  <si>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</si>
  <si>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</si>
  <si>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</si>
  <si>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</si>
  <si>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</si>
  <si>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</si>
  <si>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</si>
  <si>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</si>
  <si>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</si>
  <si>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</si>
  <si>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</si>
  <si>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</si>
  <si>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</si>
  <si>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</si>
  <si>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</si>
  <si>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</si>
  <si>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</si>
  <si>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</si>
  <si>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</si>
  <si>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</si>
  <si>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</si>
  <si>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</si>
  <si>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</si>
  <si>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</si>
  <si>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</si>
  <si>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</si>
  <si>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</si>
  <si>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</si>
  <si>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</si>
  <si>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</si>
  <si>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</si>
  <si>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</si>
  <si>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</si>
  <si>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</si>
  <si>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</si>
  <si>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</si>
  <si>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</si>
  <si>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</si>
  <si>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</si>
  <si>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</si>
  <si>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</si>
  <si>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</si>
  <si>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</si>
  <si>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</si>
  <si>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</si>
  <si>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</si>
  <si>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</si>
  <si>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</si>
  <si>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</si>
  <si>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</si>
  <si>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</si>
  <si>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</si>
  <si>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</si>
  <si>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</si>
  <si>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</si>
  <si>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</si>
  <si>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</si>
  <si>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</si>
  <si>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</si>
  <si>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</si>
  <si>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</si>
  <si>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</si>
  <si>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</si>
  <si>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</si>
  <si>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</si>
  <si>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</si>
  <si>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</si>
  <si>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</si>
  <si>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</si>
  <si>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</si>
  <si>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</si>
  <si>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</si>
  <si>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</si>
  <si>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</si>
  <si>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</si>
  <si>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</si>
  <si>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</si>
  <si>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</si>
  <si>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</si>
  <si>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</si>
  <si>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</si>
  <si>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</si>
  <si>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</si>
  <si>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</si>
  <si>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</si>
  <si>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</si>
  <si>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</si>
  <si>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</si>
  <si>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</si>
  <si>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</si>
  <si>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</si>
  <si>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</si>
  <si>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</si>
  <si>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</si>
  <si>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</si>
  <si>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</si>
  <si>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</si>
  <si>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</si>
  <si>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</si>
  <si>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</si>
  <si>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</si>
  <si>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</si>
  <si>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</si>
  <si>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</si>
  <si>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</si>
  <si>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</si>
  <si>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</si>
  <si>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</si>
  <si>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</si>
  <si>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</si>
  <si>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</si>
  <si>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</si>
  <si>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</si>
  <si>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</si>
  <si>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</si>
  <si>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</si>
  <si>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</si>
  <si>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</si>
  <si>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</si>
  <si>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</si>
  <si>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</si>
  <si>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</si>
  <si>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</si>
  <si>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</si>
  <si>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</si>
  <si>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</si>
  <si>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</si>
  <si>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</si>
  <si>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</si>
  <si>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</si>
  <si>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</si>
  <si>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</si>
  <si>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</si>
  <si>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</si>
  <si>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</si>
  <si>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</si>
  <si>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</si>
  <si>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</si>
  <si>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</si>
  <si>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</si>
  <si>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</si>
  <si>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</si>
  <si>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</si>
  <si>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</si>
  <si>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</si>
  <si>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</si>
  <si>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</si>
  <si>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</si>
  <si>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</si>
  <si>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</si>
  <si>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</si>
  <si>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</si>
  <si>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</si>
  <si>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</si>
  <si>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</si>
  <si>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</si>
  <si>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</si>
  <si>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</si>
  <si>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</si>
  <si>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</si>
  <si>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</si>
  <si>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</si>
  <si>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</si>
  <si>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</si>
  <si>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</si>
  <si>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</si>
  <si>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</si>
  <si>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</si>
  <si>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</si>
  <si>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</si>
  <si>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</si>
  <si>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</si>
  <si>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</si>
  <si>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</si>
  <si>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</si>
  <si>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</si>
  <si>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</si>
  <si>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</si>
  <si>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</si>
  <si>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</si>
  <si>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</si>
  <si>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</si>
  <si>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</si>
  <si>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</si>
  <si>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</si>
  <si>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</si>
  <si>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</si>
  <si>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</si>
  <si>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</si>
  <si>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</si>
  <si>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</si>
  <si>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</si>
  <si>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</si>
  <si>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</si>
  <si>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</si>
  <si>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</si>
  <si>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</si>
  <si>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</si>
  <si>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</si>
  <si>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</si>
  <si>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</si>
  <si>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</si>
  <si>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</si>
  <si>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</si>
  <si>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</si>
  <si>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</si>
  <si>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</si>
  <si>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</si>
  <si>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</si>
  <si>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</si>
  <si>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</si>
  <si>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</si>
  <si>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</si>
  <si>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</si>
  <si>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</si>
  <si>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</si>
  <si>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</si>
  <si>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</si>
  <si>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</si>
  <si>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</si>
  <si>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</si>
  <si>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</si>
  <si>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</si>
  <si>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</si>
  <si>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</si>
  <si>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</si>
  <si>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</si>
  <si>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</si>
  <si>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</si>
  <si>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</si>
  <si>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</si>
  <si>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</si>
  <si>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</si>
  <si>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</si>
  <si>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</si>
  <si>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</si>
  <si>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</si>
  <si>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</si>
  <si>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</si>
  <si>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</si>
  <si>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</si>
  <si>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</si>
  <si>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</si>
  <si>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</si>
  <si>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</si>
  <si>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</si>
  <si>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</si>
  <si>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</si>
  <si>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</si>
  <si>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</si>
  <si>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</si>
  <si>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</si>
  <si>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</si>
  <si>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</si>
  <si>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</si>
  <si>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</si>
  <si>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</si>
  <si>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</si>
  <si>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</si>
  <si>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</si>
  <si>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</si>
  <si>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</si>
  <si>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</si>
  <si>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</si>
  <si>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</si>
  <si>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</si>
  <si>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</si>
  <si>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</si>
  <si>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</si>
  <si>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</si>
  <si>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</si>
  <si>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</si>
  <si>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</si>
  <si>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</si>
  <si>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</si>
  <si>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</si>
  <si>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</si>
  <si>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</si>
  <si>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</si>
  <si>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</si>
  <si>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</si>
  <si>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</si>
  <si>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</si>
  <si>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</si>
  <si>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</si>
  <si>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</si>
  <si>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</si>
  <si>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</si>
  <si>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</si>
  <si>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</si>
  <si>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</si>
  <si>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</si>
  <si>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</si>
  <si>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</si>
  <si>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</si>
  <si>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</si>
  <si>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</si>
  <si>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</si>
  <si>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</si>
  <si>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</si>
  <si>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</si>
  <si>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</si>
  <si>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</si>
  <si>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</si>
  <si>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</si>
  <si>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</si>
  <si>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</si>
  <si>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</si>
  <si>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</si>
  <si>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</si>
  <si>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</si>
  <si>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</si>
  <si>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</si>
  <si>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</si>
  <si>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</si>
  <si>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</si>
  <si>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</si>
  <si>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</si>
  <si>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</si>
  <si>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</si>
  <si>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</si>
  <si>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</si>
  <si>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</si>
  <si>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</si>
  <si>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</si>
  <si>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</si>
  <si>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</si>
  <si>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</si>
  <si>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</si>
  <si>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</si>
  <si>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</si>
  <si>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</si>
  <si>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</si>
  <si>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</si>
  <si>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</si>
  <si>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</si>
  <si>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</si>
  <si>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</si>
  <si>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</si>
  <si>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</si>
  <si>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</si>
  <si>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</si>
  <si>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</si>
  <si>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</si>
  <si>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</si>
  <si>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</si>
  <si>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</si>
  <si>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</si>
  <si>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</si>
  <si>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</si>
  <si>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</si>
  <si>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</si>
  <si>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</si>
  <si>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</si>
  <si>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</si>
  <si>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</si>
  <si>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</si>
  <si>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</si>
  <si>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</si>
  <si>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</si>
  <si>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</si>
  <si>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</si>
  <si>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</si>
  <si>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</si>
  <si>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</si>
  <si>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</si>
  <si>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</si>
  <si>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</si>
  <si>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</si>
  <si>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</si>
  <si>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</si>
  <si>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</si>
  <si>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</si>
  <si>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</si>
  <si>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</si>
  <si>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</si>
  <si>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</si>
  <si>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</si>
  <si>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</si>
  <si>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</si>
  <si>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</si>
  <si>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</si>
  <si>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</si>
  <si>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</si>
  <si>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</si>
  <si>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</si>
  <si>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</si>
  <si>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</si>
  <si>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</si>
  <si>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</si>
  <si>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</si>
  <si>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</si>
  <si>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</si>
  <si>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</si>
  <si>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</si>
  <si>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</si>
  <si>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</si>
  <si>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</si>
  <si>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</si>
  <si>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</si>
  <si>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</si>
  <si>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</si>
  <si>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</si>
  <si>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</si>
  <si>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</si>
  <si>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</si>
  <si>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</si>
  <si>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</si>
  <si>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</si>
  <si>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</si>
  <si>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</si>
  <si>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</si>
  <si>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</si>
  <si>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</si>
  <si>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</si>
  <si>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</si>
  <si>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</si>
  <si>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</si>
  <si>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</si>
  <si>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</si>
  <si>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</si>
  <si>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</si>
  <si>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</si>
  <si>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</si>
  <si>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</si>
  <si>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</si>
  <si>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</si>
  <si>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</si>
  <si>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</si>
  <si>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</si>
  <si>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</si>
  <si>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</si>
  <si>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</si>
  <si>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</si>
  <si>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</si>
  <si>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</si>
  <si>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</si>
  <si>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</si>
  <si>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</si>
  <si>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</si>
  <si>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</si>
  <si>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</si>
  <si>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</si>
  <si>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</si>
  <si>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</si>
  <si>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</si>
  <si>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</si>
  <si>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</si>
  <si>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</si>
  <si>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</si>
  <si>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</si>
  <si>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</si>
  <si>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</si>
  <si>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</si>
  <si>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</si>
  <si>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</si>
  <si>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</si>
  <si>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</si>
  <si>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</si>
  <si>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</si>
  <si>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</si>
  <si>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</si>
  <si>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</si>
  <si>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</si>
  <si>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</si>
  <si>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</si>
  <si>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</si>
  <si>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</si>
  <si>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</si>
  <si>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</si>
  <si>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</si>
  <si>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</si>
  <si>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</si>
  <si>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</si>
  <si>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</si>
  <si>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</si>
  <si>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</si>
  <si>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</si>
  <si>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</si>
  <si>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</si>
  <si>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</si>
  <si>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</si>
  <si>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</si>
  <si>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</si>
  <si>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</si>
  <si>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</si>
  <si>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</si>
  <si>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</si>
  <si>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</si>
  <si>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</si>
  <si>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</si>
  <si>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</si>
  <si>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</si>
  <si>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</si>
  <si>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</si>
  <si>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</si>
  <si>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</si>
  <si>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</si>
  <si>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</si>
  <si>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</si>
  <si>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</si>
  <si>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</si>
  <si>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</si>
  <si>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</si>
  <si>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</si>
  <si>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</si>
  <si>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</si>
  <si>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</si>
  <si>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</si>
  <si>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</si>
  <si>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</si>
  <si>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</si>
  <si>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</si>
  <si>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</si>
  <si>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</si>
  <si>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</si>
  <si>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</si>
  <si>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</si>
  <si>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</si>
  <si>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</si>
  <si>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</si>
  <si>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</si>
  <si>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</si>
  <si>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</si>
  <si>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</si>
  <si>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</si>
  <si>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</si>
  <si>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</si>
  <si>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</si>
  <si>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</si>
  <si>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</si>
  <si>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</si>
  <si>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</si>
  <si>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</si>
  <si>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</si>
  <si>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</si>
  <si>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</si>
  <si>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</si>
  <si>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</si>
  <si>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</si>
  <si>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</si>
  <si>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</si>
  <si>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</si>
  <si>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</si>
  <si>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</si>
  <si>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</si>
  <si>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</si>
  <si>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</si>
  <si>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</si>
  <si>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</si>
  <si>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</si>
  <si>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</si>
  <si>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</si>
  <si>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</si>
  <si>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</si>
  <si>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</si>
  <si>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</si>
  <si>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</si>
  <si>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</si>
  <si>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</si>
  <si>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</si>
  <si>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</si>
  <si>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</si>
  <si>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</si>
  <si>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</si>
  <si>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</si>
  <si>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</si>
  <si>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</si>
  <si>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</si>
  <si>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</si>
  <si>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</si>
  <si>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</si>
  <si>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</si>
  <si>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</si>
  <si>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</si>
  <si>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</si>
  <si>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</si>
  <si>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</si>
  <si>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</si>
  <si>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</si>
  <si>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</si>
  <si>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</si>
  <si>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</si>
  <si>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</si>
  <si>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</si>
  <si>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</si>
  <si>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</si>
  <si>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</si>
  <si>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</si>
  <si>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</si>
  <si>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</si>
  <si>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</si>
  <si>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</si>
  <si>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</si>
  <si>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</si>
  <si>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</si>
  <si>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</si>
  <si>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</si>
  <si>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</si>
  <si>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</si>
  <si>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</si>
  <si>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</si>
  <si>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</si>
  <si>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</si>
  <si>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</si>
  <si>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</si>
  <si>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</si>
  <si>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</si>
  <si>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</si>
  <si>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</si>
  <si>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</si>
  <si>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</si>
  <si>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</si>
  <si>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</si>
  <si>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</si>
  <si>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</si>
  <si>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</si>
  <si>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</si>
  <si>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</si>
  <si>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</si>
  <si>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</si>
  <si>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</si>
  <si>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</si>
  <si>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</si>
  <si>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</si>
  <si>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</si>
  <si>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</si>
  <si>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</si>
  <si>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</si>
  <si>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</si>
  <si>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</si>
  <si>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</si>
  <si>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</si>
  <si>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</si>
  <si>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</si>
  <si>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</si>
  <si>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</si>
  <si>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</si>
  <si>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</si>
  <si>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</si>
  <si>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</si>
  <si>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</si>
  <si>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</si>
  <si>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</si>
  <si>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</si>
  <si>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</si>
  <si>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</si>
  <si>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</si>
  <si>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</si>
  <si>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</si>
  <si>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</si>
  <si>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</si>
  <si>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</si>
  <si>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</si>
  <si>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</si>
  <si>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</si>
  <si>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</si>
  <si>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</si>
  <si>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</si>
  <si>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</si>
  <si>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</si>
  <si>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</si>
  <si>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</si>
  <si>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</si>
  <si>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</si>
  <si>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</si>
  <si>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</si>
  <si>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</si>
  <si>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</si>
  <si>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</si>
  <si>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</si>
  <si>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</si>
  <si>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</si>
  <si>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</si>
  <si>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</si>
  <si>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</si>
  <si>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</si>
  <si>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</si>
  <si>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</si>
  <si>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</si>
  <si>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</si>
  <si>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</si>
  <si>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</si>
  <si>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</si>
  <si>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</si>
  <si>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</si>
  <si>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</si>
  <si>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</si>
  <si>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</si>
  <si>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</si>
  <si>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</si>
  <si>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</si>
  <si>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</si>
  <si>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</si>
  <si>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</si>
  <si>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</si>
  <si>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</si>
  <si>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</si>
  <si>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</si>
  <si>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</si>
  <si>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</si>
  <si>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</si>
  <si>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</si>
  <si>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</si>
  <si>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</si>
  <si>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</si>
  <si>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</si>
  <si>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</si>
  <si>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</si>
  <si>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</si>
  <si>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</si>
  <si>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</si>
  <si>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</si>
  <si>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</si>
  <si>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</si>
  <si>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</si>
  <si>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</si>
  <si>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</si>
  <si>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</si>
  <si>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</si>
  <si>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</si>
  <si>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</si>
  <si>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</si>
  <si>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</si>
  <si>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</si>
  <si>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</si>
  <si>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</si>
  <si>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</si>
  <si>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</si>
  <si>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</si>
  <si>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</si>
  <si>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</si>
  <si>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</si>
  <si>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</si>
  <si>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</si>
  <si>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</si>
  <si>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</si>
  <si>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</si>
  <si>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</si>
  <si>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</si>
  <si>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</si>
  <si>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</si>
  <si>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</si>
  <si>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</si>
  <si>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</si>
  <si>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</si>
  <si>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</si>
  <si>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</si>
  <si>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</si>
  <si>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</si>
  <si>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</si>
  <si>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</si>
  <si>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</si>
  <si>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</si>
  <si>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</si>
  <si>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</si>
  <si>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</si>
  <si>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</si>
  <si>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</si>
  <si>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</si>
  <si>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</si>
  <si>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</si>
  <si>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</si>
  <si>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</si>
  <si>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</si>
  <si>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</si>
  <si>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</si>
  <si>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</si>
  <si>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</si>
  <si>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</si>
  <si>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</si>
  <si>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</si>
  <si>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</si>
  <si>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</si>
  <si>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</si>
  <si>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</si>
  <si>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</si>
  <si>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</si>
  <si>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</si>
  <si>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</si>
  <si>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</si>
  <si>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</si>
  <si>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</si>
  <si>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</si>
  <si>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</si>
  <si>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</si>
  <si>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</si>
  <si>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</si>
  <si>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</si>
  <si>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</si>
  <si>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</si>
  <si>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</si>
  <si>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</si>
  <si>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</si>
  <si>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</si>
  <si>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</si>
  <si>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</si>
  <si>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</si>
  <si>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</si>
  <si>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</si>
  <si>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</si>
  <si>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</si>
  <si>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</si>
  <si>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</si>
  <si>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</si>
  <si>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</si>
  <si>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</si>
  <si>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</si>
  <si>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</si>
  <si>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</si>
  <si>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</si>
  <si>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</si>
  <si>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</si>
  <si>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</si>
  <si>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</si>
  <si>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</si>
  <si>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</si>
  <si>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</si>
  <si>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</si>
  <si>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</si>
  <si>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</si>
  <si>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</si>
  <si>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</si>
  <si>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</si>
  <si>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</si>
  <si>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</si>
  <si>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</si>
  <si>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</si>
  <si>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</si>
  <si>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</si>
  <si>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</si>
  <si>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</si>
  <si>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</si>
  <si>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</si>
  <si>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</si>
  <si>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</si>
  <si>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</si>
  <si>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</si>
  <si>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</si>
  <si>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</si>
  <si>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</si>
  <si>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</si>
  <si>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</si>
  <si>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</si>
  <si>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</si>
  <si>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</si>
  <si>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</si>
  <si>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</si>
  <si>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</si>
  <si>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</si>
  <si>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</si>
  <si>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</si>
  <si>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</si>
  <si>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</si>
  <si>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</si>
  <si>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</si>
  <si>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</si>
  <si>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</si>
  <si>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</si>
  <si>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</si>
  <si>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</si>
  <si>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</si>
  <si>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</si>
  <si>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</si>
  <si>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</si>
  <si>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</si>
  <si>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</si>
  <si>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</si>
  <si>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</si>
  <si>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</si>
  <si>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</si>
  <si>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</si>
  <si>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</si>
  <si>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</si>
  <si>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</si>
  <si>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</si>
  <si>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</si>
  <si>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</si>
  <si>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</si>
  <si>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</si>
  <si>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</si>
  <si>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</si>
  <si>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</si>
  <si>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</si>
  <si>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</si>
  <si>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</si>
  <si>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</si>
  <si>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</si>
  <si>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</si>
  <si>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</si>
  <si>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</si>
  <si>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</si>
  <si>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</si>
  <si>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</si>
  <si>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</si>
  <si>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</si>
  <si>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</si>
  <si>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</si>
  <si>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</si>
  <si>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</si>
  <si>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</si>
  <si>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</si>
  <si>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</si>
  <si>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</si>
  <si>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</si>
  <si>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</si>
  <si>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</si>
  <si>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</si>
  <si>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</si>
  <si>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</si>
  <si>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</si>
  <si>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</si>
  <si>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</si>
  <si>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</si>
  <si>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</si>
  <si>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</si>
  <si>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</si>
  <si>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</si>
  <si>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</si>
  <si>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</si>
  <si>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</si>
  <si>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</si>
  <si>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</si>
  <si>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</si>
  <si>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</si>
  <si>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</si>
  <si>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</si>
  <si>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</si>
  <si>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</si>
  <si>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</si>
  <si>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</si>
  <si>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</si>
  <si>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</si>
  <si>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</si>
  <si>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</si>
  <si>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</si>
  <si>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</si>
  <si>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</si>
  <si>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</si>
  <si>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</si>
  <si>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</si>
  <si>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</si>
  <si>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</si>
  <si>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</si>
  <si>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</si>
  <si>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</si>
  <si>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</si>
  <si>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</si>
  <si>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</si>
  <si>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</si>
  <si>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</si>
  <si>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</si>
  <si>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</si>
  <si>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</si>
  <si>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</si>
  <si>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</si>
  <si>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</si>
  <si>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</si>
  <si>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</si>
  <si>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</si>
  <si>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</si>
  <si>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</si>
  <si>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</si>
  <si>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</si>
  <si>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</si>
  <si>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</si>
  <si>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</si>
  <si>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</si>
  <si>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</si>
  <si>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</si>
  <si>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</si>
  <si>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</si>
  <si>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</si>
  <si>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</si>
  <si>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</si>
  <si>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</si>
  <si>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</si>
  <si>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</si>
  <si>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</si>
  <si>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</si>
  <si>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</si>
  <si>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</si>
  <si>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</si>
  <si>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</si>
  <si>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</si>
  <si>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</si>
  <si>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</si>
  <si>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</si>
  <si>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</si>
  <si>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</si>
  <si>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</si>
  <si>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</si>
  <si>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</si>
  <si>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</si>
  <si>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</si>
  <si>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</si>
  <si>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</si>
  <si>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</si>
  <si>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</si>
  <si>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</si>
  <si>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</si>
  <si>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</si>
  <si>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</si>
  <si>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</si>
  <si>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</si>
  <si>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</si>
  <si>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</si>
  <si>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</si>
  <si>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</si>
  <si>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</si>
  <si>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</si>
  <si>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</si>
  <si>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</si>
  <si>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</si>
  <si>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</si>
  <si>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</si>
  <si>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</si>
  <si>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</si>
  <si>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</si>
  <si>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</si>
  <si>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</si>
  <si>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</si>
  <si>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</si>
  <si>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</si>
  <si>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</si>
  <si>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</si>
  <si>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</si>
  <si>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</si>
  <si>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</si>
  <si>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</si>
  <si>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</si>
  <si>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</si>
  <si>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</si>
  <si>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</si>
  <si>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</si>
  <si>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</si>
  <si>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</si>
  <si>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</si>
  <si>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</si>
  <si>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</si>
  <si>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</si>
  <si>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</si>
  <si>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</si>
  <si>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</si>
  <si>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</si>
  <si>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</si>
  <si>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</si>
  <si>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</si>
  <si>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</si>
  <si>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</si>
  <si>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</si>
  <si>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</si>
  <si>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</si>
  <si>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</si>
  <si>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</si>
  <si>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</si>
  <si>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</si>
  <si>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</si>
  <si>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</si>
  <si>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</si>
  <si>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</si>
  <si>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</si>
  <si>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</si>
  <si>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</si>
  <si>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</si>
  <si>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</si>
  <si>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</si>
  <si>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</si>
  <si>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</si>
  <si>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</si>
  <si>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</si>
  <si>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</si>
  <si>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</si>
  <si>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</si>
  <si>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</si>
  <si>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</si>
  <si>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</si>
  <si>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</si>
  <si>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</si>
  <si>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</si>
  <si>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</si>
  <si>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</si>
  <si>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</si>
  <si>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</si>
  <si>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</si>
  <si>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</si>
  <si>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</si>
  <si>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</si>
  <si>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</si>
  <si>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</si>
  <si>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</si>
  <si>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</si>
  <si>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</si>
  <si>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</si>
  <si>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</si>
  <si>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</si>
  <si>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</si>
  <si>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</si>
  <si>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</si>
  <si>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</si>
  <si>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</si>
  <si>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</si>
  <si>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</si>
  <si>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</si>
  <si>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</si>
  <si>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</si>
  <si>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</si>
  <si>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</si>
  <si>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</si>
  <si>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</si>
  <si>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</si>
  <si>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</si>
  <si>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</si>
  <si>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</si>
  <si>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</si>
  <si>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</si>
  <si>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</si>
  <si>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</si>
  <si>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</si>
  <si>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</si>
  <si>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</si>
  <si>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</si>
  <si>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</si>
  <si>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</si>
  <si>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</si>
  <si>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</si>
  <si>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</si>
  <si>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</si>
  <si>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</si>
  <si>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</si>
  <si>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</si>
  <si>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</si>
  <si>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</si>
  <si>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</si>
  <si>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</si>
  <si>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</si>
  <si>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</si>
  <si>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</si>
  <si>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</si>
  <si>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</si>
  <si>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</si>
  <si>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</si>
  <si>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</si>
  <si>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</si>
  <si>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</si>
  <si>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</si>
  <si>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</si>
  <si>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</si>
  <si>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</si>
  <si>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</si>
  <si>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</si>
  <si>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</si>
  <si>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</si>
  <si>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</si>
  <si>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</si>
  <si>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</si>
  <si>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</si>
  <si>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</si>
  <si>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</si>
  <si>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</si>
  <si>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</si>
  <si>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</si>
  <si>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</si>
  <si>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</si>
  <si>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</si>
  <si>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</si>
  <si>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</si>
  <si>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</si>
  <si>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</si>
  <si>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</si>
  <si>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</si>
  <si>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</si>
  <si>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</si>
  <si>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</si>
  <si>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</si>
  <si>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</si>
  <si>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</si>
  <si>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</si>
  <si>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</si>
  <si>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</si>
  <si>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</si>
  <si>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</si>
  <si>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</si>
  <si>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</si>
  <si>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</si>
  <si>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</si>
  <si>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</si>
  <si>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</si>
  <si>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</si>
  <si>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</si>
  <si>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</si>
  <si>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</si>
  <si>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</si>
  <si>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</si>
  <si>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</si>
  <si>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</si>
  <si>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</si>
  <si>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</si>
  <si>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</si>
  <si>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</si>
  <si>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</si>
  <si>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</si>
  <si>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</si>
  <si>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</si>
  <si>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</si>
  <si>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</si>
  <si>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</si>
  <si>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</si>
  <si>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</si>
  <si>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</si>
  <si>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</si>
  <si>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</si>
  <si>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</si>
  <si>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</si>
  <si>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</si>
  <si>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</si>
  <si>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</si>
  <si>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</si>
  <si>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</si>
  <si>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</si>
  <si>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</si>
  <si>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</si>
  <si>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</si>
  <si>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</si>
  <si>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</si>
  <si>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</si>
  <si>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</si>
  <si>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</si>
  <si>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</si>
  <si>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</si>
  <si>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</si>
  <si>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</si>
  <si>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</si>
  <si>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</si>
  <si>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</si>
  <si>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</si>
  <si>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</si>
  <si>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</si>
  <si>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</si>
  <si>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</si>
  <si>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</si>
  <si>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</si>
  <si>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</si>
  <si>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</si>
  <si>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</si>
  <si>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</si>
  <si>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</si>
  <si>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</si>
  <si>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</si>
  <si>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</si>
  <si>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</si>
  <si>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</si>
  <si>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</si>
  <si>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</si>
  <si>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</si>
  <si>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</si>
  <si>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</si>
  <si>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</si>
  <si>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</si>
  <si>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</si>
  <si>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</si>
  <si>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</si>
  <si>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</si>
  <si>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</si>
  <si>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</si>
  <si>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</si>
  <si>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</si>
  <si>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</si>
  <si>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</si>
  <si>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</si>
  <si>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</si>
  <si>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</si>
  <si>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</si>
  <si>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</si>
  <si>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</si>
  <si>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</si>
  <si>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</si>
  <si>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</si>
  <si>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</si>
  <si>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</si>
  <si>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</si>
  <si>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</si>
  <si>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</si>
  <si>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</si>
  <si>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</si>
  <si>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</si>
  <si>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</si>
  <si>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</si>
  <si>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</si>
  <si>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</si>
  <si>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</si>
  <si>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</si>
  <si>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</si>
  <si>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</si>
  <si>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</si>
  <si>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</si>
  <si>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</si>
  <si>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</si>
  <si>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</si>
  <si>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</si>
  <si>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</si>
  <si>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</si>
  <si>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</si>
  <si>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</si>
  <si>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</si>
  <si>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</si>
  <si>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</si>
  <si>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</si>
  <si>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</si>
  <si>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</si>
  <si>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</si>
  <si>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</si>
  <si>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</si>
  <si>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</si>
  <si>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</si>
  <si>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</si>
  <si>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</si>
  <si>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</si>
  <si>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</si>
  <si>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</si>
  <si>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</si>
  <si>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</si>
  <si>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</si>
  <si>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</si>
  <si>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</si>
  <si>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</si>
  <si>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</si>
  <si>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</si>
  <si>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</si>
  <si>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</si>
  <si>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</si>
  <si>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</si>
  <si>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</si>
  <si>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</si>
  <si>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</si>
  <si>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</si>
  <si>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</si>
  <si>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</si>
  <si>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</si>
  <si>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</si>
  <si>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</si>
  <si>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</si>
  <si>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</si>
  <si>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</si>
  <si>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</si>
  <si>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</si>
  <si>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</si>
  <si>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</si>
  <si>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</si>
  <si>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</si>
  <si>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</si>
  <si>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</si>
  <si>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</si>
  <si>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</si>
  <si>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</si>
  <si>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</si>
  <si>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</si>
  <si>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</si>
  <si>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</si>
  <si>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</si>
  <si>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</si>
  <si>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</si>
  <si>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</si>
  <si>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</si>
  <si>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</si>
  <si>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</si>
  <si>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</si>
  <si>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</si>
  <si>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</si>
  <si>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</si>
  <si>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</si>
  <si>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</si>
  <si>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</si>
  <si>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</si>
  <si>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</si>
  <si>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</si>
  <si>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</si>
  <si>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</si>
  <si>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</si>
  <si>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</si>
  <si>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</si>
  <si>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</si>
  <si>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</si>
  <si>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</si>
  <si>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</si>
  <si>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</si>
  <si>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</si>
  <si>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</si>
  <si>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</si>
  <si>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</si>
  <si>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</si>
  <si>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</si>
  <si>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</si>
  <si>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</si>
  <si>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</si>
  <si>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</si>
  <si>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</si>
  <si>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</si>
  <si>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</si>
  <si>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</si>
  <si>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</si>
  <si>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</si>
  <si>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</si>
  <si>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</si>
  <si>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</si>
  <si>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</si>
  <si>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</si>
  <si>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</si>
  <si>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</si>
  <si>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</si>
  <si>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</si>
  <si>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</si>
  <si>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</si>
  <si>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</si>
  <si>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</si>
  <si>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</si>
  <si>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</si>
  <si>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</si>
  <si>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</si>
  <si>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</si>
  <si>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</si>
  <si>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</si>
  <si>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</si>
  <si>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</si>
  <si>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</si>
  <si>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</si>
  <si>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</si>
  <si>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</si>
  <si>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</si>
  <si>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</si>
  <si>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</si>
  <si>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</si>
  <si>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</si>
  <si>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</si>
  <si>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</si>
  <si>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</si>
  <si>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</si>
  <si>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</si>
  <si>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</si>
  <si>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</si>
  <si>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</si>
  <si>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</si>
  <si>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</si>
  <si>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</si>
  <si>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</si>
  <si>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</si>
  <si>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</si>
  <si>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</si>
  <si>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</si>
  <si>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</si>
  <si>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</si>
  <si>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</si>
  <si>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</si>
  <si>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</si>
  <si>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</si>
  <si>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</si>
  <si>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</si>
  <si>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</si>
  <si>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</si>
  <si>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</si>
  <si>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</si>
  <si>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</si>
  <si>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</si>
  <si>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</si>
  <si>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</si>
  <si>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</si>
  <si>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</si>
  <si>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</si>
  <si>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</si>
  <si>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</si>
  <si>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</si>
  <si>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</si>
  <si>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</si>
  <si>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</si>
  <si>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</si>
  <si>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</si>
  <si>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</si>
  <si>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</si>
  <si>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</si>
  <si>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</si>
  <si>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</si>
  <si>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</si>
  <si>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</si>
  <si>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</si>
  <si>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</si>
  <si>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</si>
  <si>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</si>
  <si>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</si>
  <si>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</si>
  <si>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</si>
  <si>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</si>
  <si>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</si>
  <si>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</si>
  <si>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</si>
  <si>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</si>
  <si>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</si>
  <si>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</si>
  <si>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</si>
  <si>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</si>
  <si>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</si>
  <si>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</si>
  <si>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</si>
  <si>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</si>
  <si>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</si>
  <si>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</si>
  <si>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</si>
  <si>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</si>
  <si>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</si>
  <si>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</si>
  <si>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</si>
  <si>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</si>
  <si>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</si>
  <si>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</si>
  <si>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</si>
  <si>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</si>
  <si>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</si>
  <si>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</si>
  <si>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</si>
  <si>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</si>
  <si>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</si>
  <si>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</si>
  <si>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</si>
  <si>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</si>
  <si>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</si>
  <si>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</si>
  <si>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</si>
  <si>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</si>
  <si>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</si>
  <si>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</si>
  <si>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</si>
  <si>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</si>
  <si>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</si>
  <si>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</si>
  <si>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</si>
  <si>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</si>
  <si>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</si>
  <si>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</si>
  <si>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</si>
  <si>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</si>
  <si>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</si>
  <si>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</si>
  <si>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</si>
  <si>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</si>
  <si>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</si>
  <si>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</si>
  <si>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</si>
  <si>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</si>
  <si>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</si>
  <si>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</si>
  <si>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</si>
  <si>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</si>
  <si>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ATENDER A NIÑOS Y NIÑAS MENORES DE 5 AÑOS, O HASTA SU INGRESO AL GRADO DE TRANSICIÓN, Y LA MUJER GESTANTE Y EN PERIODO DE LACTANCIA EN LOS SERVICIOS DE EDUCACIÓN INICIAL Y CUIDADO, CON EL FIN DE PROMOVER EL DESARROLLO INTEGRAL DE LA PRIMERA INFANCIA CON CALIDAD, DE CONFORMIDAD CON OS LINEAMIENTOS, LAS DIRECTRICES Y PARÁMETROS ESTABLECIDOS POR EL ICBF.</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</si>
  <si>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</si>
  <si>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</si>
  <si>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A MUJERES GESTANTES EN EL MARCO DE LA POLITICA DE ESTADO PARA EL DESARROLLO INTEGRAL A LA PRIMERA INFANCIA DE CERO A SIEMPRE, DE CONFORMIDAD CON LAS DIRECTRICES, LIEAMIENTOS Y PARAMETROS ESTABLECIDOS POR EL ICBF PARA LOS SERVICIOS: HOGARES COMUNITARIOS DE BIENESTAR FAMILIARES Y FAMI.</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</si>
  <si>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</si>
  <si>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HOGARES COMUNITARIOS DE BIENESTAR FAMILIAR, AGRUPADOS Y FAMI DE CONFORMIDAD CON LAS DIRECTRICES, LINEAMIENTOS Y PARÁMETROS ESTABLECIDOS POR EL ICBF, EN ARMONIA CON LA POLITICA DE ESTADO PARA EL DESARROLLO INTEGRAL A LA PRIMERA INFANCIA DE CERO A SIEMPRE.</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</si>
  <si>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</si>
  <si>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</si>
  <si>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</si>
  <si>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</si>
  <si>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</si>
  <si>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</si>
  <si>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</si>
  <si>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</si>
  <si>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</si>
  <si>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</si>
  <si>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</si>
  <si>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</si>
  <si>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</si>
  <si>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</si>
  <si>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</si>
  <si>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</si>
  <si>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</si>
  <si>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</si>
  <si>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</si>
  <si>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</si>
  <si>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</si>
  <si>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</si>
  <si>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BRINDA ATENCION A LA PRIMERA INFANCIA NIÑOS Y NIÑAS MENORES DE SEIS (6) AÑOS, DE FAMILIAS CON VULNERABILIDAD ECONOMICA, SOCIAL, CULTURAL, NUTRICIONAL Y PSICOAFECTIVA, A TRAVES DE LOS HOGARES COMUNITARIOS DE BIENESTAR MODALIDAD DE 0 -7 AÑOS, PRIORITARIAMENTE EN SITUACION DE DESPLAZAMIENTO.</t>
  </si>
  <si>
    <t>ATENDER A LA PRIMERA INFANCIA EN LA ESTRATEGIA DE CERO A SIEMPRE</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</si>
  <si>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</si>
  <si>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</si>
  <si>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762618335</t>
  </si>
  <si>
    <t>7626190200</t>
  </si>
  <si>
    <t>762616333</t>
  </si>
  <si>
    <t>7626161030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</si>
  <si>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</si>
  <si>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</si>
  <si>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2021-19-10000588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</si>
</sst>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H200" zoomScale="70" zoomScaleNormal="70" zoomScaleSheetLayoutView="70" zoomScalePageLayoutView="40" workbookViewId="0">
      <selection activeCell="M214" sqref="M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2715</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185"/>
      <c r="I20" s="148" t="s">
        <v>421</v>
      </c>
      <c r="J20" s="149" t="s">
        <v>444</v>
      </c>
      <c r="K20" s="150">
        <v>1925456431</v>
      </c>
      <c r="L20" s="151"/>
      <c r="M20" s="151">
        <v>44561</v>
      </c>
      <c r="N20" s="134">
        <f>+(M20-L20)/30</f>
        <v>1485.3666666666666</v>
      </c>
      <c r="O20" s="137"/>
      <c r="U20" s="133"/>
      <c r="V20" s="105">
        <f ca="1">NOW()</f>
        <v>44193.758205787039</v>
      </c>
      <c r="W20" s="105">
        <f ca="1">NOW()</f>
        <v>44193.758205787039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DE MADRES COMUNITARIAS DEL VALLE DEL CAUCA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v>7626071533</v>
      </c>
      <c r="E48" s="144">
        <v>39371</v>
      </c>
      <c r="F48" s="144">
        <v>39430</v>
      </c>
      <c r="G48" s="159">
        <f>IF(AND(E48&lt;&gt;"",F48&lt;&gt;""),((F48-E48)/30),"")</f>
        <v>1.9666666666666666</v>
      </c>
      <c r="H48" s="113" t="s">
        <v>2705</v>
      </c>
      <c r="I48" s="112" t="s">
        <v>1155</v>
      </c>
      <c r="J48" s="112" t="s">
        <v>1035</v>
      </c>
      <c r="K48" s="115">
        <v>7800305</v>
      </c>
      <c r="L48" s="114"/>
      <c r="M48" s="116"/>
      <c r="N48" s="114" t="s">
        <v>27</v>
      </c>
      <c r="O48" s="114" t="s">
        <v>1148</v>
      </c>
      <c r="P48" s="78"/>
    </row>
    <row r="49" spans="1:16" s="6" customFormat="1" ht="24.75" customHeight="1" x14ac:dyDescent="0.25">
      <c r="A49" s="142">
        <v>2</v>
      </c>
      <c r="B49" s="110" t="s">
        <v>2676</v>
      </c>
      <c r="C49" s="111" t="s">
        <v>31</v>
      </c>
      <c r="D49" s="120">
        <v>762608770</v>
      </c>
      <c r="E49" s="144">
        <v>39553</v>
      </c>
      <c r="F49" s="144">
        <v>39813</v>
      </c>
      <c r="G49" s="159">
        <f t="shared" ref="G49:G50" si="2">IF(AND(E49&lt;&gt;"",F49&lt;&gt;""),((F49-E49)/30),"")</f>
        <v>8.6666666666666661</v>
      </c>
      <c r="H49" s="113" t="s">
        <v>2705</v>
      </c>
      <c r="I49" s="112" t="s">
        <v>1155</v>
      </c>
      <c r="J49" s="112" t="s">
        <v>1035</v>
      </c>
      <c r="K49" s="115">
        <v>16118206</v>
      </c>
      <c r="L49" s="114"/>
      <c r="M49" s="116"/>
      <c r="N49" s="114" t="s">
        <v>27</v>
      </c>
      <c r="O49" s="114" t="s">
        <v>1148</v>
      </c>
      <c r="P49" s="78"/>
    </row>
    <row r="50" spans="1:16" s="6" customFormat="1" ht="24.75" customHeight="1" x14ac:dyDescent="0.25">
      <c r="A50" s="142">
        <v>3</v>
      </c>
      <c r="B50" s="110" t="s">
        <v>2676</v>
      </c>
      <c r="C50" s="111" t="s">
        <v>31</v>
      </c>
      <c r="D50" s="120">
        <v>762609330</v>
      </c>
      <c r="E50" s="144">
        <v>39815</v>
      </c>
      <c r="F50" s="144">
        <v>39903</v>
      </c>
      <c r="G50" s="159">
        <f t="shared" si="2"/>
        <v>2.9333333333333331</v>
      </c>
      <c r="H50" s="118" t="s">
        <v>2705</v>
      </c>
      <c r="I50" s="112" t="s">
        <v>1155</v>
      </c>
      <c r="J50" s="112" t="s">
        <v>1035</v>
      </c>
      <c r="K50" s="115">
        <v>5556985</v>
      </c>
      <c r="L50" s="114"/>
      <c r="M50" s="116"/>
      <c r="N50" s="114" t="s">
        <v>27</v>
      </c>
      <c r="O50" s="114" t="s">
        <v>1148</v>
      </c>
      <c r="P50" s="78"/>
    </row>
    <row r="51" spans="1:16" s="6" customFormat="1" ht="24.75" customHeight="1" outlineLevel="1" x14ac:dyDescent="0.25">
      <c r="A51" s="142">
        <v>4</v>
      </c>
      <c r="B51" s="110" t="s">
        <v>2676</v>
      </c>
      <c r="C51" s="111" t="s">
        <v>31</v>
      </c>
      <c r="D51" s="120">
        <v>7626091152</v>
      </c>
      <c r="E51" s="144">
        <v>39904</v>
      </c>
      <c r="F51" s="144">
        <v>40178</v>
      </c>
      <c r="G51" s="159">
        <f t="shared" ref="G51:G107" si="3">IF(AND(E51&lt;&gt;"",F51&lt;&gt;""),((F51-E51)/30),"")</f>
        <v>9.1333333333333329</v>
      </c>
      <c r="H51" s="113" t="s">
        <v>2705</v>
      </c>
      <c r="I51" s="112" t="s">
        <v>1155</v>
      </c>
      <c r="J51" s="112" t="s">
        <v>1035</v>
      </c>
      <c r="K51" s="115">
        <v>19613607</v>
      </c>
      <c r="L51" s="114"/>
      <c r="M51" s="116"/>
      <c r="N51" s="114" t="s">
        <v>27</v>
      </c>
      <c r="O51" s="114" t="s">
        <v>1148</v>
      </c>
      <c r="P51" s="78"/>
    </row>
    <row r="52" spans="1:16" s="7" customFormat="1" ht="24.75" customHeight="1" outlineLevel="1" x14ac:dyDescent="0.25">
      <c r="A52" s="143">
        <v>5</v>
      </c>
      <c r="B52" s="110" t="s">
        <v>2676</v>
      </c>
      <c r="C52" s="111" t="s">
        <v>31</v>
      </c>
      <c r="D52" s="120">
        <v>7626100377</v>
      </c>
      <c r="E52" s="144">
        <v>40180</v>
      </c>
      <c r="F52" s="144">
        <v>40543</v>
      </c>
      <c r="G52" s="159">
        <f t="shared" si="3"/>
        <v>12.1</v>
      </c>
      <c r="H52" s="118" t="s">
        <v>2705</v>
      </c>
      <c r="I52" s="112" t="s">
        <v>1155</v>
      </c>
      <c r="J52" s="112" t="s">
        <v>1035</v>
      </c>
      <c r="K52" s="115">
        <v>616604968</v>
      </c>
      <c r="L52" s="114"/>
      <c r="M52" s="116"/>
      <c r="N52" s="114" t="s">
        <v>27</v>
      </c>
      <c r="O52" s="114" t="s">
        <v>1148</v>
      </c>
      <c r="P52" s="79"/>
    </row>
    <row r="53" spans="1:16" s="7" customFormat="1" ht="24.75" customHeight="1" outlineLevel="1" x14ac:dyDescent="0.25">
      <c r="A53" s="143">
        <v>6</v>
      </c>
      <c r="B53" s="110" t="s">
        <v>2676</v>
      </c>
      <c r="C53" s="111" t="s">
        <v>31</v>
      </c>
      <c r="D53" s="120">
        <v>762611083</v>
      </c>
      <c r="E53" s="144">
        <v>40546</v>
      </c>
      <c r="F53" s="144">
        <v>40908</v>
      </c>
      <c r="G53" s="159">
        <f t="shared" si="3"/>
        <v>12.066666666666666</v>
      </c>
      <c r="H53" s="118" t="s">
        <v>2705</v>
      </c>
      <c r="I53" s="112" t="s">
        <v>1155</v>
      </c>
      <c r="J53" s="112" t="s">
        <v>1035</v>
      </c>
      <c r="K53" s="115">
        <v>387305903</v>
      </c>
      <c r="L53" s="114"/>
      <c r="M53" s="116"/>
      <c r="N53" s="114" t="s">
        <v>27</v>
      </c>
      <c r="O53" s="114" t="s">
        <v>1148</v>
      </c>
      <c r="P53" s="79"/>
    </row>
    <row r="54" spans="1:16" s="7" customFormat="1" ht="24.75" customHeight="1" outlineLevel="1" x14ac:dyDescent="0.25">
      <c r="A54" s="143">
        <v>7</v>
      </c>
      <c r="B54" s="110" t="s">
        <v>2676</v>
      </c>
      <c r="C54" s="111" t="s">
        <v>31</v>
      </c>
      <c r="D54" s="120">
        <v>7626121084</v>
      </c>
      <c r="E54" s="144">
        <v>41260</v>
      </c>
      <c r="F54" s="144">
        <v>41851</v>
      </c>
      <c r="G54" s="159">
        <f t="shared" si="3"/>
        <v>19.7</v>
      </c>
      <c r="H54" s="113" t="s">
        <v>2706</v>
      </c>
      <c r="I54" s="112" t="s">
        <v>1155</v>
      </c>
      <c r="J54" s="112" t="s">
        <v>1035</v>
      </c>
      <c r="K54" s="117">
        <v>861282083</v>
      </c>
      <c r="L54" s="114"/>
      <c r="M54" s="116"/>
      <c r="N54" s="114" t="s">
        <v>27</v>
      </c>
      <c r="O54" s="114" t="s">
        <v>1148</v>
      </c>
      <c r="P54" s="79"/>
    </row>
    <row r="55" spans="1:16" s="7" customFormat="1" ht="24.75" customHeight="1" outlineLevel="1" x14ac:dyDescent="0.25">
      <c r="A55" s="143">
        <v>8</v>
      </c>
      <c r="B55" s="110" t="s">
        <v>2676</v>
      </c>
      <c r="C55" s="111" t="s">
        <v>31</v>
      </c>
      <c r="D55" s="120">
        <v>762614198</v>
      </c>
      <c r="E55" s="144">
        <v>41663</v>
      </c>
      <c r="F55" s="144">
        <v>42369</v>
      </c>
      <c r="G55" s="159">
        <f t="shared" si="3"/>
        <v>23.533333333333335</v>
      </c>
      <c r="H55" s="113" t="s">
        <v>2706</v>
      </c>
      <c r="I55" s="112" t="s">
        <v>1155</v>
      </c>
      <c r="J55" s="112" t="s">
        <v>1035</v>
      </c>
      <c r="K55" s="117">
        <v>809390104</v>
      </c>
      <c r="L55" s="114"/>
      <c r="M55" s="116"/>
      <c r="N55" s="114" t="s">
        <v>27</v>
      </c>
      <c r="O55" s="114" t="s">
        <v>26</v>
      </c>
      <c r="P55" s="79"/>
    </row>
    <row r="56" spans="1:16" s="7" customFormat="1" ht="24.75" customHeight="1" outlineLevel="1" x14ac:dyDescent="0.25">
      <c r="A56" s="143">
        <v>9</v>
      </c>
      <c r="B56" s="110" t="s">
        <v>2676</v>
      </c>
      <c r="C56" s="111" t="s">
        <v>31</v>
      </c>
      <c r="D56" s="120">
        <v>762614870</v>
      </c>
      <c r="E56" s="144">
        <v>42005</v>
      </c>
      <c r="F56" s="144">
        <v>42369</v>
      </c>
      <c r="G56" s="159">
        <f t="shared" si="3"/>
        <v>12.133333333333333</v>
      </c>
      <c r="H56" s="113" t="s">
        <v>2677</v>
      </c>
      <c r="I56" s="112" t="s">
        <v>1155</v>
      </c>
      <c r="J56" s="112" t="s">
        <v>1035</v>
      </c>
      <c r="K56" s="117">
        <v>3326061528</v>
      </c>
      <c r="L56" s="114"/>
      <c r="M56" s="116"/>
      <c r="N56" s="114" t="s">
        <v>27</v>
      </c>
      <c r="O56" s="114" t="s">
        <v>1148</v>
      </c>
      <c r="P56" s="79"/>
    </row>
    <row r="57" spans="1:16" s="7" customFormat="1" ht="24.75" customHeight="1" outlineLevel="1" x14ac:dyDescent="0.25">
      <c r="A57" s="143">
        <v>10</v>
      </c>
      <c r="B57" s="64" t="s">
        <v>2676</v>
      </c>
      <c r="C57" s="65" t="s">
        <v>31</v>
      </c>
      <c r="D57" s="120" t="s">
        <v>2711</v>
      </c>
      <c r="E57" s="144">
        <v>42401</v>
      </c>
      <c r="F57" s="144">
        <v>42674</v>
      </c>
      <c r="G57" s="159">
        <f t="shared" si="3"/>
        <v>9.1</v>
      </c>
      <c r="H57" s="64" t="s">
        <v>2678</v>
      </c>
      <c r="I57" s="63" t="s">
        <v>1155</v>
      </c>
      <c r="J57" s="63" t="s">
        <v>1035</v>
      </c>
      <c r="K57" s="66">
        <v>4570027992</v>
      </c>
      <c r="L57" s="65"/>
      <c r="M57" s="67"/>
      <c r="N57" s="65" t="s">
        <v>27</v>
      </c>
      <c r="O57" s="65" t="s">
        <v>1148</v>
      </c>
      <c r="P57" s="79"/>
    </row>
    <row r="58" spans="1:16" s="7" customFormat="1" ht="24.75" customHeight="1" outlineLevel="1" x14ac:dyDescent="0.25">
      <c r="A58" s="143">
        <v>11</v>
      </c>
      <c r="B58" s="64" t="s">
        <v>2676</v>
      </c>
      <c r="C58" s="65" t="s">
        <v>31</v>
      </c>
      <c r="D58" s="120" t="s">
        <v>2712</v>
      </c>
      <c r="E58" s="144">
        <v>42675</v>
      </c>
      <c r="F58" s="144">
        <v>43312</v>
      </c>
      <c r="G58" s="159">
        <f t="shared" si="3"/>
        <v>21.233333333333334</v>
      </c>
      <c r="H58" s="64" t="s">
        <v>2679</v>
      </c>
      <c r="I58" s="63" t="s">
        <v>1155</v>
      </c>
      <c r="J58" s="63" t="s">
        <v>1035</v>
      </c>
      <c r="K58" s="66">
        <v>10770955975</v>
      </c>
      <c r="L58" s="65"/>
      <c r="M58" s="67"/>
      <c r="N58" s="65" t="s">
        <v>27</v>
      </c>
      <c r="O58" s="65" t="s">
        <v>26</v>
      </c>
      <c r="P58" s="79"/>
    </row>
    <row r="59" spans="1:16" s="7" customFormat="1" ht="24.75" customHeight="1" outlineLevel="1" x14ac:dyDescent="0.25">
      <c r="A59" s="143">
        <v>12</v>
      </c>
      <c r="B59" s="64" t="s">
        <v>2676</v>
      </c>
      <c r="C59" s="65" t="s">
        <v>31</v>
      </c>
      <c r="D59" s="120" t="s">
        <v>2709</v>
      </c>
      <c r="E59" s="144">
        <v>43313</v>
      </c>
      <c r="F59" s="144">
        <v>43449</v>
      </c>
      <c r="G59" s="159">
        <f t="shared" si="3"/>
        <v>4.5333333333333332</v>
      </c>
      <c r="H59" s="64" t="s">
        <v>2680</v>
      </c>
      <c r="I59" s="63" t="s">
        <v>1155</v>
      </c>
      <c r="J59" s="63" t="s">
        <v>1035</v>
      </c>
      <c r="K59" s="66">
        <v>2629572395</v>
      </c>
      <c r="L59" s="65"/>
      <c r="M59" s="67"/>
      <c r="N59" s="65" t="s">
        <v>27</v>
      </c>
      <c r="O59" s="65" t="s">
        <v>26</v>
      </c>
      <c r="P59" s="79"/>
    </row>
    <row r="60" spans="1:16" s="7" customFormat="1" ht="24.75" customHeight="1" outlineLevel="1" x14ac:dyDescent="0.25">
      <c r="A60" s="143">
        <v>13</v>
      </c>
      <c r="B60" s="64" t="s">
        <v>2676</v>
      </c>
      <c r="C60" s="65" t="s">
        <v>31</v>
      </c>
      <c r="D60" s="120" t="s">
        <v>2710</v>
      </c>
      <c r="E60" s="144">
        <v>43483</v>
      </c>
      <c r="F60" s="144">
        <v>43738</v>
      </c>
      <c r="G60" s="159">
        <f t="shared" si="3"/>
        <v>8.5</v>
      </c>
      <c r="H60" s="64" t="s">
        <v>2681</v>
      </c>
      <c r="I60" s="63" t="s">
        <v>1155</v>
      </c>
      <c r="J60" s="63" t="s">
        <v>1035</v>
      </c>
      <c r="K60" s="66">
        <v>4048807706</v>
      </c>
      <c r="L60" s="65"/>
      <c r="M60" s="67"/>
      <c r="N60" s="65" t="s">
        <v>27</v>
      </c>
      <c r="O60" s="65" t="s">
        <v>1148</v>
      </c>
      <c r="P60" s="79"/>
    </row>
    <row r="61" spans="1:16" s="7" customFormat="1" ht="24.75" customHeight="1" outlineLevel="1" x14ac:dyDescent="0.25">
      <c r="A61" s="143">
        <v>14</v>
      </c>
      <c r="B61" s="64" t="s">
        <v>2676</v>
      </c>
      <c r="C61" s="65" t="s">
        <v>31</v>
      </c>
      <c r="D61" s="120">
        <v>76006072019</v>
      </c>
      <c r="E61" s="144">
        <v>43800</v>
      </c>
      <c r="F61" s="144">
        <v>43890</v>
      </c>
      <c r="G61" s="159">
        <f t="shared" si="3"/>
        <v>3</v>
      </c>
      <c r="H61" s="64" t="s">
        <v>2682</v>
      </c>
      <c r="I61" s="63" t="s">
        <v>1155</v>
      </c>
      <c r="J61" s="63" t="s">
        <v>1035</v>
      </c>
      <c r="K61" s="66">
        <v>1485390794</v>
      </c>
      <c r="L61" s="65"/>
      <c r="M61" s="67"/>
      <c r="N61" s="65" t="s">
        <v>27</v>
      </c>
      <c r="O61" s="65" t="s">
        <v>1148</v>
      </c>
      <c r="P61" s="79"/>
    </row>
    <row r="62" spans="1:16" s="7" customFormat="1" ht="24.75" customHeight="1" outlineLevel="1" x14ac:dyDescent="0.25">
      <c r="A62" s="143">
        <v>15</v>
      </c>
      <c r="B62" s="64" t="s">
        <v>2676</v>
      </c>
      <c r="C62" s="65" t="s">
        <v>31</v>
      </c>
      <c r="D62" s="120" t="s">
        <v>2707</v>
      </c>
      <c r="E62" s="144">
        <v>43882</v>
      </c>
      <c r="F62" s="144">
        <v>44196</v>
      </c>
      <c r="G62" s="159">
        <f t="shared" si="3"/>
        <v>10.466666666666667</v>
      </c>
      <c r="H62" s="121" t="s">
        <v>2714</v>
      </c>
      <c r="I62" s="63" t="s">
        <v>421</v>
      </c>
      <c r="J62" s="63" t="s">
        <v>436</v>
      </c>
      <c r="K62" s="122">
        <v>1257989706</v>
      </c>
      <c r="L62" s="65"/>
      <c r="M62" s="67"/>
      <c r="N62" s="65" t="s">
        <v>1151</v>
      </c>
      <c r="O62" s="65" t="s">
        <v>1148</v>
      </c>
      <c r="P62" s="79"/>
    </row>
    <row r="63" spans="1:16" s="7" customFormat="1" ht="24.75" customHeight="1" outlineLevel="1" x14ac:dyDescent="0.25">
      <c r="A63" s="143">
        <v>16</v>
      </c>
      <c r="B63" s="64" t="s">
        <v>2676</v>
      </c>
      <c r="C63" s="65" t="s">
        <v>31</v>
      </c>
      <c r="D63" s="120" t="s">
        <v>2707</v>
      </c>
      <c r="E63" s="144">
        <v>43882</v>
      </c>
      <c r="F63" s="144">
        <v>44196</v>
      </c>
      <c r="G63" s="159">
        <f t="shared" si="3"/>
        <v>10.466666666666667</v>
      </c>
      <c r="H63" s="64" t="s">
        <v>2714</v>
      </c>
      <c r="I63" s="63" t="s">
        <v>421</v>
      </c>
      <c r="J63" s="63" t="s">
        <v>447</v>
      </c>
      <c r="K63" s="66">
        <v>1257989706</v>
      </c>
      <c r="L63" s="65"/>
      <c r="M63" s="67"/>
      <c r="N63" s="65" t="s">
        <v>1151</v>
      </c>
      <c r="O63" s="65" t="s">
        <v>1148</v>
      </c>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43881</v>
      </c>
      <c r="F114" s="144">
        <v>44196</v>
      </c>
      <c r="G114" s="159">
        <f>IF(AND(E114&lt;&gt;"",F114&lt;&gt;""),((F114-E114)/30),"")</f>
        <v>10.5</v>
      </c>
      <c r="H114" s="121" t="s">
        <v>2684</v>
      </c>
      <c r="I114" s="120" t="s">
        <v>1155</v>
      </c>
      <c r="J114" s="120" t="s">
        <v>1035</v>
      </c>
      <c r="K114" s="122">
        <v>1424628652</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2685</v>
      </c>
      <c r="E115" s="144">
        <v>43881</v>
      </c>
      <c r="F115" s="144">
        <v>44196</v>
      </c>
      <c r="G115" s="159">
        <f t="shared" ref="G115:G116" si="4">IF(AND(E115&lt;&gt;"",F115&lt;&gt;""),((F115-E115)/30),"")</f>
        <v>10.5</v>
      </c>
      <c r="H115" s="64" t="s">
        <v>2686</v>
      </c>
      <c r="I115" s="120" t="s">
        <v>1155</v>
      </c>
      <c r="J115" s="120" t="s">
        <v>1035</v>
      </c>
      <c r="K115" s="68">
        <v>1544680061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2687</v>
      </c>
      <c r="E116" s="144">
        <v>43882</v>
      </c>
      <c r="F116" s="144">
        <v>44196</v>
      </c>
      <c r="G116" s="159">
        <f t="shared" si="4"/>
        <v>10.466666666666667</v>
      </c>
      <c r="H116" s="64" t="s">
        <v>2688</v>
      </c>
      <c r="I116" s="63" t="s">
        <v>1155</v>
      </c>
      <c r="J116" s="63" t="s">
        <v>1053</v>
      </c>
      <c r="K116" s="68">
        <v>336606625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2689</v>
      </c>
      <c r="E117" s="144">
        <v>44167</v>
      </c>
      <c r="F117" s="144">
        <v>44773</v>
      </c>
      <c r="G117" s="159">
        <f t="shared" ref="G117:G159" si="5">IF(AND(E117&lt;&gt;"",F117&lt;&gt;""),((F117-E117)/30),"")</f>
        <v>20.2</v>
      </c>
      <c r="H117" s="64" t="s">
        <v>2696</v>
      </c>
      <c r="I117" s="63" t="s">
        <v>1155</v>
      </c>
      <c r="J117" s="63" t="s">
        <v>1035</v>
      </c>
      <c r="K117" s="68">
        <v>2257578978</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2690</v>
      </c>
      <c r="E118" s="144">
        <v>44167</v>
      </c>
      <c r="F118" s="144">
        <v>44773</v>
      </c>
      <c r="G118" s="159">
        <f t="shared" si="5"/>
        <v>20.2</v>
      </c>
      <c r="H118" s="64" t="s">
        <v>2697</v>
      </c>
      <c r="I118" s="120" t="s">
        <v>1155</v>
      </c>
      <c r="J118" s="120" t="s">
        <v>1035</v>
      </c>
      <c r="K118" s="68">
        <v>14591935710</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t="s">
        <v>2691</v>
      </c>
      <c r="E119" s="144">
        <v>44168</v>
      </c>
      <c r="F119" s="144">
        <v>44773</v>
      </c>
      <c r="G119" s="159">
        <f t="shared" si="5"/>
        <v>20.166666666666668</v>
      </c>
      <c r="H119" s="64" t="s">
        <v>2698</v>
      </c>
      <c r="I119" s="63" t="s">
        <v>1155</v>
      </c>
      <c r="J119" s="63" t="s">
        <v>1035</v>
      </c>
      <c r="K119" s="68">
        <v>7537216637</v>
      </c>
      <c r="L119" s="100" t="e">
        <f>+IF(AND(K119&gt;0,O119="Ejecución"),(K119/877802)*Tabla28[[#This Row],[% participación]],IF(AND(K119&gt;0,O119&lt;&gt;"Ejecución"),"-",""))</f>
        <v>#VALUE!</v>
      </c>
      <c r="M119" s="65"/>
      <c r="N119" s="172" t="str">
        <f t="shared" si="6"/>
        <v/>
      </c>
      <c r="O119" s="161" t="s">
        <v>1150</v>
      </c>
      <c r="P119" s="79"/>
    </row>
    <row r="120" spans="1:16" s="7" customFormat="1" ht="24.75" customHeight="1" outlineLevel="1" x14ac:dyDescent="0.25">
      <c r="A120" s="143">
        <v>7</v>
      </c>
      <c r="B120" s="160" t="s">
        <v>2665</v>
      </c>
      <c r="C120" s="162" t="s">
        <v>31</v>
      </c>
      <c r="D120" s="63" t="s">
        <v>2692</v>
      </c>
      <c r="E120" s="144">
        <v>44167</v>
      </c>
      <c r="F120" s="144">
        <v>44773</v>
      </c>
      <c r="G120" s="159">
        <f t="shared" si="5"/>
        <v>20.2</v>
      </c>
      <c r="H120" s="64" t="s">
        <v>2699</v>
      </c>
      <c r="I120" s="63" t="s">
        <v>1155</v>
      </c>
      <c r="J120" s="63" t="s">
        <v>1035</v>
      </c>
      <c r="K120" s="68">
        <v>2200665222</v>
      </c>
      <c r="L120" s="100" t="e">
        <f>+IF(AND(K120&gt;0,O120="Ejecución"),(K120/877802)*Tabla28[[#This Row],[% participación]],IF(AND(K120&gt;0,O120&lt;&gt;"Ejecución"),"-",""))</f>
        <v>#VALUE!</v>
      </c>
      <c r="M120" s="65"/>
      <c r="N120" s="172" t="str">
        <f t="shared" si="6"/>
        <v/>
      </c>
      <c r="O120" s="161" t="s">
        <v>1150</v>
      </c>
      <c r="P120" s="79"/>
    </row>
    <row r="121" spans="1:16" s="7" customFormat="1" ht="24.75" customHeight="1" outlineLevel="1" x14ac:dyDescent="0.25">
      <c r="A121" s="143">
        <v>8</v>
      </c>
      <c r="B121" s="160" t="s">
        <v>2665</v>
      </c>
      <c r="C121" s="162" t="s">
        <v>31</v>
      </c>
      <c r="D121" s="63" t="s">
        <v>2693</v>
      </c>
      <c r="E121" s="144">
        <v>44167</v>
      </c>
      <c r="F121" s="144">
        <v>44773</v>
      </c>
      <c r="G121" s="159">
        <f t="shared" si="5"/>
        <v>20.2</v>
      </c>
      <c r="H121" s="102" t="s">
        <v>2698</v>
      </c>
      <c r="I121" s="63" t="s">
        <v>1155</v>
      </c>
      <c r="J121" s="63" t="s">
        <v>1035</v>
      </c>
      <c r="K121" s="68">
        <v>11981820805</v>
      </c>
      <c r="L121" s="100" t="e">
        <f>+IF(AND(K121&gt;0,O121="Ejecución"),(K121/877802)*Tabla28[[#This Row],[% participación]],IF(AND(K121&gt;0,O121&lt;&gt;"Ejecución"),"-",""))</f>
        <v>#VALUE!</v>
      </c>
      <c r="M121" s="65"/>
      <c r="N121" s="172" t="str">
        <f t="shared" si="6"/>
        <v/>
      </c>
      <c r="O121" s="161" t="s">
        <v>1150</v>
      </c>
      <c r="P121" s="79"/>
    </row>
    <row r="122" spans="1:16" s="7" customFormat="1" ht="24.75" customHeight="1" outlineLevel="1" x14ac:dyDescent="0.25">
      <c r="A122" s="143">
        <v>9</v>
      </c>
      <c r="B122" s="160" t="s">
        <v>2665</v>
      </c>
      <c r="C122" s="162" t="s">
        <v>31</v>
      </c>
      <c r="D122" s="63" t="s">
        <v>2694</v>
      </c>
      <c r="E122" s="144">
        <v>43886</v>
      </c>
      <c r="F122" s="144">
        <v>44196</v>
      </c>
      <c r="G122" s="159">
        <f t="shared" si="5"/>
        <v>10.333333333333334</v>
      </c>
      <c r="H122" s="64" t="s">
        <v>2695</v>
      </c>
      <c r="I122" s="63" t="s">
        <v>1155</v>
      </c>
      <c r="J122" s="63" t="s">
        <v>1035</v>
      </c>
      <c r="K122" s="68">
        <v>6051961820</v>
      </c>
      <c r="L122" s="100" t="e">
        <f>+IF(AND(K122&gt;0,O122="Ejecución"),(K122/877802)*Tabla28[[#This Row],[% participación]],IF(AND(K122&gt;0,O122&lt;&gt;"Ejecución"),"-",""))</f>
        <v>#VALUE!</v>
      </c>
      <c r="M122" s="65"/>
      <c r="N122" s="172" t="str">
        <f t="shared" si="6"/>
        <v/>
      </c>
      <c r="O122" s="161" t="s">
        <v>1150</v>
      </c>
      <c r="P122" s="79"/>
    </row>
    <row r="123" spans="1:16" s="7" customFormat="1" ht="24.75" customHeight="1" outlineLevel="1" x14ac:dyDescent="0.25">
      <c r="A123" s="143">
        <v>10</v>
      </c>
      <c r="B123" s="160" t="s">
        <v>2665</v>
      </c>
      <c r="C123" s="162" t="s">
        <v>31</v>
      </c>
      <c r="D123" s="63" t="s">
        <v>2707</v>
      </c>
      <c r="E123" s="144">
        <v>43882</v>
      </c>
      <c r="F123" s="144">
        <v>44196</v>
      </c>
      <c r="G123" s="159">
        <f t="shared" si="5"/>
        <v>10.466666666666667</v>
      </c>
      <c r="H123" s="118" t="s">
        <v>2708</v>
      </c>
      <c r="I123" s="63" t="s">
        <v>421</v>
      </c>
      <c r="J123" s="63" t="s">
        <v>447</v>
      </c>
      <c r="K123" s="68">
        <v>1114488255</v>
      </c>
      <c r="L123" s="100" t="e">
        <f>+IF(AND(K123&gt;0,O123="Ejecución"),(K123/877802)*Tabla28[[#This Row],[% participación]],IF(AND(K123&gt;0,O123&lt;&gt;"Ejecución"),"-",""))</f>
        <v>#VALUE!</v>
      </c>
      <c r="M123" s="65"/>
      <c r="N123" s="172" t="str">
        <f t="shared" si="6"/>
        <v/>
      </c>
      <c r="O123" s="161" t="s">
        <v>1150</v>
      </c>
      <c r="P123" s="79"/>
    </row>
    <row r="124" spans="1:16" s="7" customFormat="1" ht="24.75" customHeight="1" outlineLevel="1" x14ac:dyDescent="0.25">
      <c r="A124" s="143">
        <v>11</v>
      </c>
      <c r="B124" s="160" t="s">
        <v>2665</v>
      </c>
      <c r="C124" s="162" t="s">
        <v>31</v>
      </c>
      <c r="D124" s="120" t="s">
        <v>2707</v>
      </c>
      <c r="E124" s="144">
        <v>43882</v>
      </c>
      <c r="F124" s="144">
        <v>44196</v>
      </c>
      <c r="G124" s="159">
        <f t="shared" si="5"/>
        <v>10.466666666666667</v>
      </c>
      <c r="H124" s="118" t="s">
        <v>2708</v>
      </c>
      <c r="I124" s="120" t="s">
        <v>421</v>
      </c>
      <c r="J124" s="120" t="s">
        <v>436</v>
      </c>
      <c r="K124" s="68">
        <v>1114488255</v>
      </c>
      <c r="L124" s="100" t="e">
        <f>+IF(AND(K124&gt;0,O124="Ejecución"),(K124/877802)*Tabla28[[#This Row],[% participación]],IF(AND(K124&gt;0,O124&lt;&gt;"Ejecución"),"-",""))</f>
        <v>#VALUE!</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77018257.239999995</v>
      </c>
      <c r="F185" s="92"/>
      <c r="G185" s="93"/>
      <c r="H185" s="88"/>
      <c r="I185" s="90" t="s">
        <v>2627</v>
      </c>
      <c r="J185" s="165">
        <f>+SUM(M179:M183)</f>
        <v>0.02</v>
      </c>
      <c r="K185" s="201" t="s">
        <v>2628</v>
      </c>
      <c r="L185" s="201"/>
      <c r="M185" s="94">
        <f>+J185*(SUM(K20:K35))</f>
        <v>38509128.619999997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2700</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2020-12-28T16:07:08Z</cp:lastPrinted>
  <dcterms:created xsi:type="dcterms:W3CDTF">2020-10-14T21:57:42Z</dcterms:created>
  <dcterms:modified xsi:type="dcterms:W3CDTF">2020-12-28T23:12:17Z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