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2021-47-1000121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<sst xmlns="http://schemas.openxmlformats.org/spreadsheetml/2006/main" count="3155" uniqueCount="2696">
  <si>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</si>
  <si>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</si>
  <si>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</si>
  <si>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</si>
  <si>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</si>
  <si>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</si>
  <si>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</si>
  <si>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</si>
  <si>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</si>
  <si>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</si>
  <si>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</si>
  <si>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</si>
  <si>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</si>
  <si>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</si>
  <si>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</si>
  <si>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</si>
  <si>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</si>
  <si>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</si>
  <si>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</si>
  <si>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</si>
  <si>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</si>
  <si>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</si>
  <si>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</si>
  <si>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</si>
  <si>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</si>
  <si>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</si>
  <si>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</si>
  <si>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</si>
  <si>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</si>
  <si>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</si>
  <si>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</si>
  <si>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</si>
  <si>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</si>
  <si>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</si>
  <si>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</si>
  <si>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</si>
  <si>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</si>
  <si>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</si>
  <si>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</si>
  <si>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</si>
  <si>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</si>
  <si>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</si>
  <si>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</si>
  <si>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</si>
  <si>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</si>
  <si>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</si>
  <si>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</si>
  <si>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</si>
  <si>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</si>
  <si>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</si>
  <si>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</si>
  <si>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</si>
  <si>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</si>
  <si>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</si>
  <si>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</si>
  <si>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</si>
  <si>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</si>
  <si>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</si>
  <si>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</si>
  <si>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</si>
  <si>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</si>
  <si>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</si>
  <si>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</si>
  <si>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</si>
  <si>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</si>
  <si>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</si>
  <si>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</si>
  <si>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</si>
  <si>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</si>
  <si>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</si>
  <si>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</si>
  <si>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</si>
  <si>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</si>
  <si>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</si>
  <si>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</si>
  <si>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</si>
  <si>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</si>
  <si>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</si>
  <si>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</si>
  <si>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</si>
  <si>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</si>
  <si>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</si>
  <si>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</si>
  <si>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</si>
  <si>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</si>
  <si>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</si>
  <si>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</si>
  <si>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</si>
  <si>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</si>
  <si>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</si>
  <si>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</si>
  <si>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</si>
  <si>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</si>
  <si>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</si>
  <si>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</si>
  <si>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</si>
  <si>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</si>
  <si>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</si>
  <si>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</si>
  <si>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</si>
  <si>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</si>
  <si>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</si>
  <si>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</si>
  <si>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</si>
  <si>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</si>
  <si>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</si>
  <si>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</si>
  <si>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</si>
  <si>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</si>
  <si>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</si>
  <si>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</si>
  <si>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</si>
  <si>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</si>
  <si>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</si>
  <si>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</si>
  <si>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</si>
  <si>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</si>
  <si>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</si>
  <si>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</si>
  <si>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</si>
  <si>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</si>
  <si>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</si>
  <si>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</si>
  <si>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</si>
  <si>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</si>
  <si>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</si>
  <si>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</si>
  <si>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</si>
  <si>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</si>
  <si>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</si>
  <si>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</si>
  <si>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</si>
  <si>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</si>
  <si>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</si>
  <si>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</si>
  <si>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</si>
  <si>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</si>
  <si>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</si>
  <si>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</si>
  <si>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</si>
  <si>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</si>
  <si>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</si>
  <si>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</si>
  <si>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</si>
  <si>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</si>
  <si>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</si>
  <si>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</si>
  <si>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</si>
  <si>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</si>
  <si>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</si>
  <si>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</si>
  <si>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</si>
  <si>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</si>
  <si>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</si>
  <si>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</si>
  <si>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</si>
  <si>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</si>
  <si>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</si>
  <si>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</si>
  <si>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</si>
  <si>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</si>
  <si>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</si>
  <si>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</si>
  <si>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</si>
  <si>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</si>
  <si>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</si>
  <si>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</si>
  <si>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</si>
  <si>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</si>
  <si>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</si>
  <si>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</si>
  <si>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</si>
  <si>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</si>
  <si>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</si>
  <si>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</si>
  <si>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</si>
  <si>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</si>
  <si>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</si>
  <si>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</si>
  <si>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</si>
  <si>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</si>
  <si>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</si>
  <si>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</si>
  <si>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</si>
  <si>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</si>
  <si>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</si>
  <si>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</si>
  <si>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</si>
  <si>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</si>
  <si>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</si>
  <si>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</si>
  <si>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</si>
  <si>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</si>
  <si>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</si>
  <si>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</si>
  <si>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</si>
  <si>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</si>
  <si>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</si>
  <si>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</si>
  <si>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</si>
  <si>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</si>
  <si>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</si>
  <si>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</si>
  <si>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</si>
  <si>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</si>
  <si>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</si>
  <si>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</si>
  <si>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</si>
  <si>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</si>
  <si>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</si>
  <si>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</si>
  <si>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</si>
  <si>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</si>
  <si>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</si>
  <si>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</si>
  <si>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</si>
  <si>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</si>
  <si>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</si>
  <si>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</si>
  <si>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</si>
  <si>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</si>
  <si>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</si>
  <si>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</si>
  <si>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</si>
  <si>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</si>
  <si>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</si>
  <si>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</si>
  <si>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</si>
  <si>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</si>
  <si>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</si>
  <si>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</si>
  <si>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</si>
  <si>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</si>
  <si>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</si>
  <si>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</si>
  <si>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</si>
  <si>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</si>
  <si>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</si>
  <si>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</si>
  <si>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</si>
  <si>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</si>
  <si>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</si>
  <si>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</si>
  <si>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</si>
  <si>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</si>
  <si>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</si>
  <si>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</si>
  <si>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</si>
  <si>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</si>
  <si>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</si>
  <si>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</si>
  <si>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</si>
  <si>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</si>
  <si>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</si>
  <si>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</si>
  <si>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</si>
  <si>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</si>
  <si>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</si>
  <si>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</si>
  <si>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</si>
  <si>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</si>
  <si>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</si>
  <si>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</si>
  <si>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</si>
  <si>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</si>
  <si>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</si>
  <si>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</si>
  <si>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</si>
  <si>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</si>
  <si>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</si>
  <si>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</si>
  <si>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</si>
  <si>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</si>
  <si>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</si>
  <si>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</si>
  <si>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</si>
  <si>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</si>
  <si>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</si>
  <si>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</si>
  <si>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</si>
  <si>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</si>
  <si>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</si>
  <si>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</si>
  <si>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</si>
  <si>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</si>
  <si>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</si>
  <si>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</si>
  <si>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</si>
  <si>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</si>
  <si>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</si>
  <si>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</si>
  <si>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</si>
  <si>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</si>
  <si>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</si>
  <si>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</si>
  <si>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</si>
  <si>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</si>
  <si>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</si>
  <si>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</si>
  <si>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</si>
  <si>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</si>
  <si>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</si>
  <si>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</si>
  <si>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</si>
  <si>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</si>
  <si>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</si>
  <si>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</si>
  <si>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</si>
  <si>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</si>
  <si>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</si>
  <si>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</si>
  <si>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</si>
  <si>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</si>
  <si>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</si>
  <si>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</si>
  <si>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</si>
  <si>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</si>
  <si>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</si>
  <si>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</si>
  <si>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</si>
  <si>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</si>
  <si>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</si>
  <si>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</si>
  <si>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</si>
  <si>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</si>
  <si>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</si>
  <si>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</si>
  <si>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</si>
  <si>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</si>
  <si>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</si>
  <si>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</si>
  <si>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</si>
  <si>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</si>
  <si>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</si>
  <si>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</si>
  <si>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</si>
  <si>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</si>
  <si>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</si>
  <si>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</si>
  <si>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</si>
  <si>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</si>
  <si>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</si>
  <si>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</si>
  <si>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</si>
  <si>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</si>
  <si>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</si>
  <si>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</si>
  <si>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</si>
  <si>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</si>
  <si>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</si>
  <si>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</si>
  <si>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</si>
  <si>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</si>
  <si>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</si>
  <si>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</si>
  <si>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</si>
  <si>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</si>
  <si>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</si>
  <si>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</si>
  <si>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</si>
  <si>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</si>
  <si>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</si>
  <si>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</si>
  <si>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</si>
  <si>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</si>
  <si>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</si>
  <si>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</si>
  <si>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</si>
  <si>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</si>
  <si>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</si>
  <si>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</si>
  <si>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</si>
  <si>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</si>
  <si>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</si>
  <si>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</si>
  <si>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</si>
  <si>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</si>
  <si>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</si>
  <si>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</si>
  <si>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</si>
  <si>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</si>
  <si>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</si>
  <si>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</si>
  <si>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</si>
  <si>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</si>
  <si>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</si>
  <si>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</si>
  <si>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</si>
  <si>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</si>
  <si>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</si>
  <si>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</si>
  <si>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</si>
  <si>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</si>
  <si>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</si>
  <si>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</si>
  <si>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</si>
  <si>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</si>
  <si>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</si>
  <si>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</si>
  <si>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</si>
  <si>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</si>
  <si>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</si>
  <si>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</si>
  <si>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</si>
  <si>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</si>
  <si>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</si>
  <si>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</si>
  <si>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</si>
  <si>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</si>
  <si>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</si>
  <si>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</si>
  <si>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</si>
  <si>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</si>
  <si>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</si>
  <si>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</si>
  <si>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</si>
  <si>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</si>
  <si>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</si>
  <si>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</si>
  <si>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</si>
  <si>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</si>
  <si>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</si>
  <si>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</si>
  <si>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</si>
  <si>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</si>
  <si>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</si>
  <si>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</si>
  <si>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</si>
  <si>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</si>
  <si>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</si>
  <si>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</si>
  <si>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</si>
  <si>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</si>
  <si>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</si>
  <si>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</si>
  <si>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</si>
  <si>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</si>
  <si>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</si>
  <si>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</si>
  <si>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</si>
  <si>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</si>
  <si>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</si>
  <si>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</si>
  <si>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</si>
  <si>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</si>
  <si>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</si>
  <si>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</si>
  <si>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</si>
  <si>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</si>
  <si>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</si>
  <si>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</si>
  <si>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</si>
  <si>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</si>
  <si>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</si>
  <si>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</si>
  <si>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</si>
  <si>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</si>
  <si>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</si>
  <si>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</si>
  <si>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</si>
  <si>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</si>
  <si>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</si>
  <si>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</si>
  <si>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</si>
  <si>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</si>
  <si>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</si>
  <si>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</si>
  <si>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</si>
  <si>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</si>
  <si>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</si>
  <si>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</si>
  <si>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</si>
  <si>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</si>
  <si>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</si>
  <si>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</si>
  <si>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</si>
  <si>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</si>
  <si>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</si>
  <si>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</si>
  <si>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</si>
  <si>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</si>
  <si>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</si>
  <si>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</si>
  <si>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</si>
  <si>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</si>
  <si>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</si>
  <si>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</si>
  <si>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</si>
  <si>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</si>
  <si>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</si>
  <si>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</si>
  <si>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</si>
  <si>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</si>
  <si>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</si>
  <si>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</si>
  <si>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</si>
  <si>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</si>
  <si>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</si>
  <si>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</si>
  <si>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</si>
  <si>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</si>
  <si>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</si>
  <si>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</si>
  <si>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</si>
  <si>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</si>
  <si>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</si>
  <si>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</si>
  <si>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</si>
  <si>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</si>
  <si>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</si>
  <si>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</si>
  <si>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</si>
  <si>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</si>
  <si>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</si>
  <si>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</si>
  <si>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</si>
  <si>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</si>
  <si>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</si>
  <si>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</si>
  <si>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</si>
  <si>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</si>
  <si>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</si>
  <si>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</si>
  <si>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</si>
  <si>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</si>
  <si>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</si>
  <si>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</si>
  <si>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</si>
  <si>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</si>
  <si>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</si>
  <si>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</si>
  <si>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</si>
  <si>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</si>
  <si>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</si>
  <si>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</si>
  <si>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</si>
  <si>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</si>
  <si>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</si>
  <si>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</si>
  <si>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</si>
  <si>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</si>
  <si>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</si>
  <si>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</si>
  <si>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</si>
  <si>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</si>
  <si>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</si>
  <si>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</si>
  <si>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</si>
  <si>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</si>
  <si>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</si>
  <si>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</si>
  <si>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</si>
  <si>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</si>
  <si>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</si>
  <si>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</si>
  <si>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</si>
  <si>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</si>
  <si>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</si>
  <si>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</si>
  <si>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</si>
  <si>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</si>
  <si>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</si>
  <si>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</si>
  <si>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</si>
  <si>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</si>
  <si>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</si>
  <si>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</si>
  <si>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</si>
  <si>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</si>
  <si>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</si>
  <si>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</si>
  <si>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</si>
  <si>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</si>
  <si>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</si>
  <si>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</si>
  <si>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</si>
  <si>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</si>
  <si>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</si>
  <si>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</si>
  <si>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</si>
  <si>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</si>
  <si>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</si>
  <si>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</si>
  <si>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</si>
  <si>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</si>
  <si>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</si>
  <si>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</si>
  <si>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</si>
  <si>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</si>
  <si>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</si>
  <si>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</si>
  <si>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</si>
  <si>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</si>
  <si>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</si>
  <si>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</si>
  <si>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</si>
  <si>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</si>
  <si>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</si>
  <si>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</si>
  <si>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</si>
  <si>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</si>
  <si>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</si>
  <si>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</si>
  <si>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</si>
  <si>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</si>
  <si>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</si>
  <si>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</si>
  <si>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</si>
  <si>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</si>
  <si>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</si>
  <si>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</si>
  <si>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</si>
  <si>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</si>
  <si>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</si>
  <si>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</si>
  <si>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</si>
  <si>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</si>
  <si>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</si>
  <si>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</si>
  <si>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</si>
  <si>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</si>
  <si>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</si>
  <si>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</si>
  <si>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</si>
  <si>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</si>
  <si>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</si>
  <si>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</si>
  <si>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</si>
  <si>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</si>
  <si>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</si>
  <si>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</si>
  <si>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</si>
  <si>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</si>
  <si>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</si>
  <si>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</si>
  <si>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</si>
  <si>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</si>
  <si>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</si>
  <si>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</si>
  <si>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</si>
  <si>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</si>
  <si>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</si>
  <si>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</si>
  <si>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</si>
  <si>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</si>
  <si>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</si>
  <si>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</si>
  <si>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</si>
  <si>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</si>
  <si>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</si>
  <si>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</si>
  <si>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</si>
  <si>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</si>
  <si>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</si>
  <si>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</si>
  <si>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</si>
  <si>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</si>
  <si>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</si>
  <si>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</si>
  <si>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</si>
  <si>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</si>
  <si>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</si>
  <si>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</si>
  <si>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</si>
  <si>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</si>
  <si>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</si>
  <si>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</si>
  <si>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</si>
  <si>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</si>
  <si>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</si>
  <si>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</si>
  <si>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</si>
  <si>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</si>
  <si>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</si>
  <si>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</si>
  <si>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</si>
  <si>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</si>
  <si>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</si>
  <si>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</si>
  <si>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</si>
  <si>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</si>
  <si>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</si>
  <si>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</si>
  <si>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</si>
  <si>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</si>
  <si>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</si>
  <si>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</si>
  <si>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</si>
  <si>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</si>
  <si>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</si>
  <si>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</si>
  <si>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</si>
  <si>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</si>
  <si>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</si>
  <si>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</si>
  <si>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</si>
  <si>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</si>
  <si>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</si>
  <si>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</si>
  <si>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</si>
  <si>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</si>
  <si>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</si>
  <si>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</si>
  <si>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</si>
  <si>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</si>
  <si>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</si>
  <si>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</si>
  <si>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</si>
  <si>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</si>
  <si>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</si>
  <si>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</si>
  <si>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</si>
  <si>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</si>
  <si>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</si>
  <si>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</si>
  <si>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</si>
  <si>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</si>
  <si>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</si>
  <si>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</si>
  <si>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</si>
  <si>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</si>
  <si>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</si>
  <si>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</si>
  <si>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</si>
  <si>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</si>
  <si>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</si>
  <si>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</si>
  <si>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</si>
  <si>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</si>
  <si>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</si>
  <si>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</si>
  <si>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</si>
  <si>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</si>
  <si>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</si>
  <si>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</si>
  <si>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</si>
  <si>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</si>
  <si>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</si>
  <si>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</si>
  <si>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</si>
  <si>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</si>
  <si>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</si>
  <si>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</si>
  <si>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</si>
  <si>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</si>
  <si>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</si>
  <si>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</si>
  <si>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</si>
  <si>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</si>
  <si>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</si>
  <si>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</si>
  <si>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</si>
  <si>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</si>
  <si>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</si>
  <si>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</si>
  <si>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</si>
  <si>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</si>
  <si>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</si>
  <si>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</si>
  <si>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</si>
  <si>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</si>
  <si>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</si>
  <si>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</si>
  <si>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</si>
  <si>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</si>
  <si>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</si>
  <si>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</si>
  <si>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</si>
  <si>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</si>
  <si>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</si>
  <si>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</si>
  <si>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</si>
  <si>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</si>
  <si>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</si>
  <si>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</si>
  <si>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</si>
  <si>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</si>
  <si>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</si>
  <si>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</si>
  <si>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</si>
  <si>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</si>
  <si>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</si>
  <si>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</si>
  <si>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</si>
  <si>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</si>
  <si>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</si>
  <si>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</si>
  <si>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</si>
  <si>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</si>
  <si>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</si>
  <si>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</si>
  <si>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</si>
  <si>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</si>
  <si>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</si>
  <si>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</si>
  <si>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</si>
  <si>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</si>
  <si>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</si>
  <si>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</si>
  <si>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</si>
  <si>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</si>
  <si>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</si>
  <si>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</si>
  <si>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</si>
  <si>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</si>
  <si>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</si>
  <si>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</si>
  <si>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</si>
  <si>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</si>
  <si>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</si>
  <si>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</si>
  <si>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</si>
  <si>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</si>
  <si>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</si>
  <si>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</si>
  <si>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</si>
  <si>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</si>
  <si>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</si>
  <si>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</si>
  <si>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</si>
  <si>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</si>
  <si>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</si>
  <si>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</si>
  <si>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</si>
  <si>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</si>
  <si>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</si>
  <si>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</si>
  <si>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</si>
  <si>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</si>
  <si>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</si>
  <si>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</si>
  <si>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</si>
  <si>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</si>
  <si>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</si>
  <si>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</si>
  <si>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</si>
  <si>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</si>
  <si>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</si>
  <si>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</si>
  <si>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</si>
  <si>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</si>
  <si>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</si>
  <si>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</si>
  <si>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</si>
  <si>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</si>
  <si>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</si>
  <si>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</si>
  <si>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</si>
  <si>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</si>
  <si>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</si>
  <si>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</si>
  <si>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</si>
  <si>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</si>
  <si>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</si>
  <si>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</si>
  <si>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</si>
  <si>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</si>
  <si>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</si>
  <si>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</si>
  <si>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</si>
  <si>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</si>
  <si>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</si>
  <si>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</si>
  <si>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</si>
  <si>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</si>
  <si>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</si>
  <si>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</si>
  <si>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</si>
  <si>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</si>
  <si>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</si>
  <si>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</si>
  <si>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</si>
  <si>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</si>
  <si>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</si>
  <si>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</si>
  <si>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</si>
  <si>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</si>
  <si>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</si>
  <si>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</si>
  <si>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</si>
  <si>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</si>
  <si>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</si>
  <si>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</si>
  <si>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</si>
  <si>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</si>
  <si>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</si>
  <si>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</si>
  <si>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</si>
  <si>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</si>
  <si>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</si>
  <si>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</si>
  <si>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</si>
  <si>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</si>
  <si>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</si>
  <si>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</si>
  <si>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</si>
  <si>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</si>
  <si>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</si>
  <si>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</si>
  <si>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</si>
  <si>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</si>
  <si>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</si>
  <si>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</si>
  <si>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</si>
  <si>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</si>
  <si>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</si>
  <si>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</si>
  <si>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</si>
  <si>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</si>
  <si>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</si>
  <si>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</si>
  <si>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</si>
  <si>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</si>
  <si>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</si>
  <si>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</si>
  <si>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</si>
  <si>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</si>
  <si>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</si>
  <si>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</si>
  <si>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</si>
  <si>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</si>
  <si>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</si>
  <si>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</si>
  <si>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</si>
  <si>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</si>
  <si>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</si>
  <si>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</si>
  <si>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</si>
  <si>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</si>
  <si>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</si>
  <si>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</si>
  <si>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</si>
  <si>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</si>
  <si>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</si>
  <si>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</si>
  <si>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</si>
  <si>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</si>
  <si>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</si>
  <si>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</si>
  <si>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</si>
  <si>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</si>
  <si>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</si>
  <si>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</si>
  <si>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</si>
  <si>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</si>
  <si>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</si>
  <si>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</si>
  <si>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</si>
  <si>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</si>
  <si>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</si>
  <si>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</si>
  <si>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</si>
  <si>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</si>
  <si>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</si>
  <si>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</si>
  <si>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</si>
  <si>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</si>
  <si>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</si>
  <si>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</si>
  <si>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</si>
  <si>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</si>
  <si>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</si>
  <si>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</si>
  <si>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</si>
  <si>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</si>
  <si>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</si>
  <si>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</si>
  <si>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</si>
  <si>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</si>
  <si>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</si>
  <si>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</si>
  <si>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</si>
  <si>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</si>
  <si>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</si>
  <si>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</si>
  <si>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</si>
  <si>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</si>
  <si>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</si>
  <si>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</si>
  <si>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</si>
  <si>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</si>
  <si>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</si>
  <si>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</si>
  <si>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</si>
  <si>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</si>
  <si>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</si>
  <si>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</si>
  <si>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</si>
  <si>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</si>
  <si>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</si>
  <si>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</si>
  <si>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</si>
  <si>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</si>
  <si>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</si>
  <si>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</si>
  <si>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</si>
  <si>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</si>
  <si>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</si>
  <si>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</si>
  <si>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</si>
  <si>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</si>
  <si>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</si>
  <si>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</si>
  <si>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</si>
  <si>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</si>
  <si>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</si>
  <si>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</si>
  <si>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</si>
  <si>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</si>
  <si>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</si>
  <si>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</si>
  <si>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</si>
  <si>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</si>
  <si>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</si>
  <si>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</si>
  <si>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</si>
  <si>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</si>
  <si>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</si>
  <si>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</si>
  <si>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</si>
  <si>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</si>
  <si>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</si>
  <si>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</si>
  <si>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</si>
  <si>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</si>
  <si>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</si>
  <si>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</si>
  <si>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</si>
  <si>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</si>
  <si>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</si>
  <si>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</si>
  <si>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</si>
  <si>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</si>
  <si>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</si>
  <si>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</si>
  <si>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</si>
  <si>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</si>
  <si>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</si>
  <si>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</si>
  <si>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</si>
  <si>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</si>
  <si>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</si>
  <si>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</si>
  <si>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</si>
  <si>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</si>
  <si>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</si>
  <si>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</si>
  <si>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</si>
  <si>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</si>
  <si>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</si>
  <si>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</si>
  <si>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</si>
  <si>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</si>
  <si>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</si>
  <si>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</si>
  <si>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</si>
  <si>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</si>
  <si>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</si>
  <si>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</si>
  <si>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</si>
  <si>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</si>
  <si>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</si>
  <si>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</si>
  <si>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</si>
  <si>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</si>
  <si>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</si>
  <si>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</si>
  <si>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</si>
  <si>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</si>
  <si>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</si>
  <si>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</si>
  <si>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</si>
  <si>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</si>
  <si>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</si>
  <si>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</si>
  <si>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</si>
  <si>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</si>
  <si>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</si>
  <si>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</si>
  <si>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</si>
  <si>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</si>
  <si>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</si>
  <si>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</si>
  <si>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</si>
  <si>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</si>
  <si>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</si>
  <si>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</si>
  <si>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</si>
  <si>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</si>
  <si>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</si>
  <si>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</si>
  <si>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</si>
  <si>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</si>
  <si>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</si>
  <si>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</si>
  <si>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</si>
  <si>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</si>
  <si>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</si>
  <si>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</si>
  <si>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</si>
  <si>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</si>
  <si>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</si>
  <si>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</si>
  <si>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</si>
  <si>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</si>
  <si>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</si>
  <si>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</si>
  <si>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</si>
  <si>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</si>
  <si>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</si>
  <si>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</si>
  <si>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</si>
  <si>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</si>
  <si>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</si>
  <si>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</si>
  <si>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</si>
  <si>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</si>
  <si>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</si>
  <si>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</si>
  <si>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</si>
  <si>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</si>
  <si>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</si>
  <si>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</si>
  <si>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</si>
  <si>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</si>
  <si>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</si>
  <si>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</si>
  <si>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</si>
  <si>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</si>
  <si>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</si>
  <si>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</si>
  <si>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</si>
  <si>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</si>
  <si>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</si>
  <si>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</si>
  <si>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</si>
  <si>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</si>
  <si>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</si>
  <si>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</si>
  <si>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</si>
  <si>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</si>
  <si>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</si>
  <si>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</si>
  <si>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</si>
  <si>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</si>
  <si>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</si>
  <si>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</si>
  <si>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</si>
  <si>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</si>
  <si>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</si>
  <si>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</si>
  <si>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</si>
  <si>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</si>
  <si>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</si>
  <si>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</si>
  <si>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</si>
  <si>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</si>
  <si>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</si>
  <si>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</si>
  <si>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</si>
  <si>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</si>
  <si>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</si>
  <si>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</si>
  <si>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</si>
  <si>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</si>
  <si>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</si>
  <si>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</si>
  <si>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</si>
  <si>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</si>
  <si>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</si>
  <si>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</si>
  <si>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</si>
  <si>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</si>
  <si>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</si>
  <si>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</si>
  <si>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</si>
  <si>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</si>
  <si>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</si>
  <si>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</si>
  <si>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</si>
  <si>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</si>
  <si>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</si>
  <si>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</si>
  <si>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</si>
  <si>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</si>
  <si>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</si>
  <si>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</si>
  <si>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</si>
  <si>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</si>
  <si>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</si>
  <si>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</si>
  <si>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</si>
  <si>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</si>
  <si>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</si>
  <si>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</si>
  <si>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</si>
  <si>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</si>
  <si>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</si>
  <si>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</si>
  <si>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</si>
  <si>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</si>
  <si>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</si>
  <si>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</si>
  <si>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</si>
  <si>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</si>
  <si>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</si>
  <si>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</si>
  <si>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</si>
  <si>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</si>
  <si>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</si>
  <si>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</si>
  <si>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</si>
  <si>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</si>
  <si>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</si>
  <si>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</si>
  <si>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</si>
  <si>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</si>
  <si>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</si>
  <si>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</si>
  <si>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</si>
  <si>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</si>
  <si>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</si>
  <si>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</si>
  <si>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</si>
  <si>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</si>
  <si>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</si>
  <si>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</si>
  <si>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</si>
  <si>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</si>
  <si>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</si>
  <si>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</si>
  <si>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</si>
  <si>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</si>
  <si>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</si>
  <si>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</si>
  <si>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</si>
  <si>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</si>
  <si>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</si>
  <si>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</si>
  <si>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</si>
  <si>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</si>
  <si>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</si>
  <si>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</si>
  <si>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</si>
  <si>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</si>
  <si>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</si>
  <si>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</si>
  <si>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</si>
  <si>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</si>
  <si>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</si>
  <si>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</si>
  <si>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</si>
  <si>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</si>
  <si>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</si>
  <si>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</si>
  <si>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</si>
  <si>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</si>
  <si>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</si>
  <si>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</si>
  <si>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</si>
  <si>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</si>
  <si>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</si>
  <si>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</si>
  <si>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</si>
  <si>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</si>
  <si>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</si>
  <si>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</si>
  <si>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</si>
  <si>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</si>
  <si>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</si>
  <si>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</si>
  <si>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</si>
  <si>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</si>
  <si>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</si>
  <si>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</si>
  <si>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</si>
  <si>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</si>
  <si>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</si>
  <si>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</si>
  <si>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</si>
  <si>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</si>
  <si>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</si>
  <si>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</si>
  <si>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</si>
  <si>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</si>
  <si>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</si>
  <si>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</si>
  <si>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</si>
  <si>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</si>
  <si>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</si>
  <si>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</si>
  <si>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</si>
  <si>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</si>
  <si>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</si>
  <si>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</si>
  <si>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</si>
  <si>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</si>
  <si>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</si>
  <si>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</si>
  <si>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</si>
  <si>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</si>
  <si>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</si>
  <si>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</si>
  <si>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</si>
  <si>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</si>
  <si>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</si>
  <si>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</si>
  <si>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</si>
  <si>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</si>
  <si>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</si>
  <si>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</si>
  <si>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</si>
  <si>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</si>
  <si>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</si>
  <si>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</si>
  <si>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</si>
  <si>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</si>
  <si>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</si>
  <si>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</si>
  <si>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</si>
  <si>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</si>
  <si>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</si>
  <si>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</si>
  <si>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</si>
  <si>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</si>
  <si>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</si>
  <si>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</si>
  <si>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</si>
  <si>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</si>
  <si>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</si>
  <si>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</si>
  <si>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</si>
  <si>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</si>
  <si>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</si>
  <si>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</si>
  <si>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</si>
  <si>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</si>
  <si>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</si>
  <si>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</si>
  <si>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</si>
  <si>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</si>
  <si>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</si>
  <si>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</si>
  <si>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</si>
  <si>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</si>
  <si>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</si>
  <si>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</si>
  <si>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</si>
  <si>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</si>
  <si>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</si>
  <si>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</si>
  <si>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</si>
  <si>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</si>
  <si>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</si>
  <si>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</si>
  <si>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</si>
  <si>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</si>
  <si>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</si>
  <si>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</si>
  <si>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</si>
  <si>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</si>
  <si>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</si>
  <si>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</si>
  <si>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</si>
  <si>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</si>
  <si>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</si>
  <si>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</si>
  <si>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</si>
  <si>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</si>
  <si>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</si>
  <si>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</si>
  <si>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</si>
  <si>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</si>
  <si>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</si>
  <si>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</si>
  <si>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</si>
  <si>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</si>
  <si>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</si>
  <si>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</si>
  <si>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</si>
  <si>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</si>
  <si>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</si>
  <si>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</si>
  <si>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</si>
  <si>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</si>
  <si>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</si>
  <si>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</si>
  <si>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</si>
  <si>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</si>
  <si>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</si>
  <si>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</si>
  <si>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</si>
  <si>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</si>
  <si>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</si>
  <si>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</si>
  <si>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</si>
  <si>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</si>
  <si>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</si>
  <si>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</si>
  <si>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</si>
  <si>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</si>
  <si>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</si>
  <si>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</si>
  <si>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</si>
  <si>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</si>
  <si>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</si>
  <si>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</si>
  <si>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</si>
  <si>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</si>
  <si>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</si>
  <si>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</si>
  <si>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</si>
  <si>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</si>
  <si>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</si>
  <si>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</si>
  <si>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</si>
  <si>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</si>
  <si>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</si>
  <si>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</si>
  <si>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</si>
  <si>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</si>
  <si>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</si>
  <si>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</si>
  <si>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</si>
  <si>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</si>
  <si>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</si>
  <si>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</si>
  <si>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</si>
  <si>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</si>
  <si>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</si>
  <si>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</si>
  <si>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</si>
  <si>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</si>
  <si>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</si>
  <si>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</si>
  <si>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</si>
  <si>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</si>
  <si>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</si>
  <si>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</si>
  <si>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</si>
  <si>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</si>
  <si>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</si>
  <si>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</si>
  <si>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</si>
  <si>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</si>
  <si>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</si>
  <si>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</si>
  <si>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</si>
  <si>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</si>
  <si>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</si>
  <si>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</si>
  <si>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</si>
  <si>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</si>
  <si>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</si>
  <si>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</si>
  <si>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</si>
  <si>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</si>
  <si>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</si>
  <si>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</si>
  <si>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</si>
  <si>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</si>
  <si>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</si>
  <si>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</si>
  <si>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</si>
  <si>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</si>
  <si>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</si>
  <si>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</si>
  <si>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</si>
  <si>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</si>
  <si>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</si>
  <si>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</si>
  <si>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</si>
  <si>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</si>
  <si>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</si>
  <si>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</si>
  <si>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</si>
  <si>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</si>
  <si>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</si>
  <si>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</si>
  <si>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</si>
  <si>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</si>
  <si>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</si>
  <si>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</si>
  <si>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</si>
  <si>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</si>
  <si>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</si>
  <si>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</si>
  <si>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</si>
  <si>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</si>
  <si>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</si>
  <si>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</si>
  <si>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</si>
  <si>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</si>
  <si>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</si>
  <si>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</si>
  <si>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</si>
  <si>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</si>
  <si>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</si>
  <si>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</si>
  <si>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</si>
  <si>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</si>
  <si>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</si>
  <si>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</si>
  <si>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</si>
  <si>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</si>
  <si>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</si>
  <si>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</si>
  <si>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</si>
  <si>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</si>
  <si>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</si>
  <si>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</si>
  <si>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</si>
  <si>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</si>
  <si>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</si>
  <si>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</si>
  <si>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</si>
  <si>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</si>
  <si>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</si>
  <si>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</si>
  <si>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</si>
  <si>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</si>
  <si>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</si>
  <si>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</si>
  <si>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</si>
  <si>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</si>
  <si>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</si>
  <si>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</si>
  <si>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</si>
  <si>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</si>
  <si>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</si>
  <si>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</si>
  <si>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</si>
  <si>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</si>
  <si>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</si>
  <si>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</si>
  <si>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</si>
  <si>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</si>
  <si>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</si>
  <si>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</si>
  <si>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</si>
  <si>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</si>
  <si>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</si>
  <si>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</si>
  <si>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</si>
  <si>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</si>
  <si>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</si>
  <si>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</si>
  <si>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</si>
  <si>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</si>
  <si>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</si>
  <si>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</si>
  <si>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</si>
  <si>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</si>
  <si>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</si>
  <si>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</si>
  <si>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</si>
  <si>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</si>
  <si>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</si>
  <si>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</si>
  <si>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</si>
  <si>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</si>
  <si>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</si>
  <si>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</si>
  <si>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</si>
  <si>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</si>
  <si>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</si>
  <si>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</si>
  <si>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</si>
  <si>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</si>
  <si>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</si>
  <si>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</si>
  <si>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</si>
  <si>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</si>
  <si>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</si>
  <si>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</si>
  <si>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</si>
  <si>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</si>
  <si>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</si>
  <si>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</si>
  <si>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</si>
  <si>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</si>
  <si>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</si>
  <si>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</si>
  <si>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</si>
  <si>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</si>
  <si>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</si>
  <si>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</si>
  <si>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</si>
  <si>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</si>
  <si>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</si>
  <si>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</si>
  <si>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</si>
  <si>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</si>
  <si>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</si>
  <si>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</si>
  <si>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</si>
  <si>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</si>
  <si>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</si>
  <si>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</si>
  <si>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</si>
  <si>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</si>
  <si>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</si>
  <si>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</si>
  <si>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</si>
  <si>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</si>
  <si>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</si>
  <si>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</si>
  <si>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</si>
  <si>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</si>
  <si>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</si>
  <si>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</si>
  <si>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</si>
  <si>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</si>
  <si>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</si>
  <si>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</si>
  <si>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</si>
  <si>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</si>
  <si>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</si>
  <si>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</si>
  <si>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</si>
  <si>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</si>
  <si>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</si>
  <si>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</si>
  <si>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</si>
  <si>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</si>
  <si>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</si>
  <si>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</si>
  <si>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</si>
  <si>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</si>
  <si>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</si>
  <si>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</si>
  <si>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</si>
  <si>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</si>
  <si>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</si>
  <si>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</si>
  <si>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</si>
  <si>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</si>
  <si>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</si>
  <si>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</si>
  <si>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</si>
  <si>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</si>
  <si>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</si>
  <si>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</si>
  <si>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</si>
  <si>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</si>
  <si>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</si>
  <si>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</si>
  <si>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</si>
  <si>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</si>
  <si>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</si>
  <si>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</si>
  <si>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</si>
  <si>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</si>
  <si>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</si>
  <si>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</si>
  <si>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</si>
  <si>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</si>
  <si>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</si>
  <si>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</si>
  <si>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</si>
  <si>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</si>
  <si>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</si>
  <si>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</si>
  <si>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</si>
  <si>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</si>
  <si>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</si>
  <si>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</si>
  <si>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</si>
  <si>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</si>
  <si>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</si>
  <si>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</si>
  <si>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</si>
  <si>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</si>
  <si>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</si>
  <si>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</si>
  <si>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</si>
  <si>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</si>
  <si>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</si>
  <si>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</si>
  <si>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</si>
  <si>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</si>
  <si>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</si>
  <si>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</si>
  <si>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</si>
  <si>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</si>
  <si>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</si>
  <si>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</si>
  <si>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</si>
  <si>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</si>
  <si>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</si>
  <si>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</si>
  <si>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</si>
  <si>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</si>
  <si>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</si>
  <si>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</si>
  <si>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</si>
  <si>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</si>
  <si>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</si>
  <si>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</si>
  <si>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</si>
  <si>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</si>
  <si>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</si>
  <si>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</si>
  <si>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</si>
  <si>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</si>
  <si>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</si>
  <si>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</si>
  <si>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</si>
  <si>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</si>
  <si>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</si>
  <si>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</si>
  <si>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</si>
  <si>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</si>
  <si>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</si>
  <si>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</si>
  <si>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</si>
  <si>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</si>
  <si>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</si>
  <si>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</si>
  <si>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</si>
  <si>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</si>
  <si>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</si>
  <si>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</si>
  <si>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</si>
  <si>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</si>
  <si>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</si>
  <si>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</si>
  <si>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</si>
  <si>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</si>
  <si>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</si>
  <si>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</si>
  <si>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</si>
  <si>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</si>
  <si>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</si>
  <si>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</si>
  <si>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</si>
  <si>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</si>
  <si>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</si>
  <si>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</si>
  <si>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</si>
  <si>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</si>
  <si>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</si>
  <si>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</si>
  <si>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</si>
  <si>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</si>
  <si>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</si>
  <si>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</si>
  <si>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</si>
  <si>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</si>
  <si>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</si>
  <si>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</si>
  <si>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</si>
  <si>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</si>
  <si>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</si>
  <si>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</si>
  <si>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</si>
  <si>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</si>
  <si>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</si>
  <si>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</si>
  <si>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</si>
  <si>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</si>
  <si>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</si>
  <si>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</si>
  <si>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</si>
  <si>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</si>
  <si>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</si>
  <si>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</si>
  <si>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</si>
  <si>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</si>
  <si>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</si>
  <si>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</si>
  <si>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</si>
  <si>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</si>
  <si>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</si>
  <si>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</si>
  <si>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</si>
  <si>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</si>
  <si>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</si>
  <si>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</si>
  <si>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</si>
  <si>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</si>
  <si>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</si>
  <si>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</si>
  <si>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</si>
  <si>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</si>
  <si>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</si>
  <si>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</si>
  <si>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</si>
  <si>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</si>
  <si>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</si>
  <si>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</si>
  <si>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</si>
  <si>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</si>
  <si>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</si>
  <si>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</si>
  <si>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</si>
  <si>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</si>
  <si>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</si>
  <si>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</si>
  <si>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</si>
  <si>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</si>
  <si>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</si>
  <si>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</si>
  <si>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</si>
  <si>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</si>
  <si>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</si>
  <si>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</si>
  <si>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</si>
  <si>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</si>
  <si>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</si>
  <si>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</si>
  <si>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</si>
  <si>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</si>
  <si>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</si>
  <si>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</si>
  <si>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</si>
  <si>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</si>
  <si>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</si>
  <si>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</si>
  <si>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</si>
  <si>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</si>
  <si>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</si>
  <si>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</si>
  <si>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</si>
  <si>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</si>
  <si>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</si>
  <si>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</si>
  <si>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</si>
  <si>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</si>
  <si>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</si>
  <si>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</si>
  <si>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</si>
  <si>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</si>
  <si>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</si>
  <si>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</si>
  <si>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</si>
  <si>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</si>
  <si>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</si>
  <si>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</si>
  <si>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</si>
  <si>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</si>
  <si>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</si>
  <si>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</si>
  <si>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</si>
  <si>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</si>
  <si>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</si>
  <si>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</si>
  <si>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</si>
  <si>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</si>
  <si>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</si>
  <si>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</si>
  <si>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</si>
  <si>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</si>
  <si>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</si>
  <si>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</si>
  <si>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</si>
  <si>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</si>
  <si>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</si>
  <si>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</si>
  <si>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</si>
  <si>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</si>
  <si>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</si>
  <si>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</si>
  <si>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</si>
  <si>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</si>
  <si>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</si>
  <si>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</si>
  <si>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</si>
  <si>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</si>
  <si>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</si>
  <si>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</si>
  <si>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</si>
  <si>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</si>
  <si>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</si>
  <si>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</si>
  <si>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</si>
  <si>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</si>
  <si>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</si>
  <si>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</si>
  <si>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</si>
  <si>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</si>
  <si>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</si>
  <si>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</si>
  <si>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</si>
  <si>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</si>
  <si>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</si>
  <si>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</si>
  <si>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</si>
  <si>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</si>
  <si>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</si>
  <si>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</si>
  <si>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</si>
  <si>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</si>
  <si>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</si>
  <si>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</si>
  <si>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</si>
  <si>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</si>
  <si>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</si>
  <si>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</si>
  <si>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</si>
  <si>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</si>
  <si>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</si>
  <si>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</si>
  <si>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</si>
  <si>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</si>
  <si>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</si>
  <si>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</si>
  <si>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</si>
  <si>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</si>
  <si>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</si>
  <si>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</si>
  <si>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</si>
  <si>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</si>
  <si>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</si>
  <si>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</si>
  <si>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</si>
  <si>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</si>
  <si>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</si>
  <si>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</si>
  <si>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</si>
  <si>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</si>
  <si>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</si>
  <si>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</si>
  <si>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</si>
  <si>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</si>
  <si>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</si>
  <si>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</si>
  <si>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</si>
  <si>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</si>
  <si>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</si>
  <si>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</si>
  <si>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</si>
  <si>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</si>
  <si>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</si>
  <si>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</si>
  <si>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</si>
  <si>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</si>
  <si>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</si>
  <si>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</si>
  <si>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</si>
  <si>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</si>
  <si>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</si>
  <si>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</si>
  <si>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</si>
  <si>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</si>
  <si>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</si>
  <si>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</si>
  <si>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</si>
  <si>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</si>
  <si>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</si>
  <si>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</si>
  <si>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</si>
  <si>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</si>
  <si>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</si>
  <si>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</si>
  <si>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</si>
  <si>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</si>
  <si>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</si>
  <si>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</si>
  <si>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</si>
  <si>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</si>
  <si>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</si>
  <si>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</si>
  <si>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</si>
  <si>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</si>
  <si>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</si>
  <si>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</si>
  <si>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</si>
  <si>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</si>
  <si>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</si>
  <si>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</si>
  <si>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</si>
  <si>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</si>
  <si>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</si>
  <si>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</si>
  <si>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</si>
  <si>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</si>
  <si>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</si>
  <si>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</si>
  <si>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</si>
  <si>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</si>
  <si>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</si>
  <si>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</si>
  <si>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</si>
  <si>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</si>
  <si>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</si>
  <si>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</si>
  <si>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</si>
  <si>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</si>
  <si>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</si>
  <si>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</si>
  <si>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</si>
  <si>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</si>
  <si>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</si>
  <si>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</si>
  <si>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</si>
  <si>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</si>
  <si>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</si>
  <si>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</si>
  <si>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</si>
  <si>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</si>
  <si>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</si>
  <si>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</si>
  <si>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</si>
  <si>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</si>
  <si>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</si>
  <si>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</si>
  <si>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</si>
  <si>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</si>
  <si>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</si>
  <si>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</si>
  <si>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</si>
  <si>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</si>
  <si>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</si>
  <si>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</si>
  <si>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</si>
  <si>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</si>
  <si>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</si>
  <si>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</si>
  <si>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</si>
  <si>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</si>
  <si>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</si>
  <si>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</si>
  <si>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</si>
  <si>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</si>
  <si>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</si>
  <si>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</si>
  <si>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</si>
  <si>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</si>
  <si>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</si>
  <si>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</si>
  <si>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</si>
  <si>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</si>
  <si>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</si>
  <si>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</si>
  <si>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</si>
  <si>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</si>
  <si>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</si>
  <si>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</si>
  <si>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</si>
  <si>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</si>
  <si>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</si>
  <si>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</si>
  <si>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</si>
  <si>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</si>
  <si>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</si>
  <si>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</si>
  <si>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</si>
  <si>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</si>
  <si>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</si>
  <si>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</si>
  <si>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</si>
  <si>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</si>
  <si>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</si>
  <si>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</si>
  <si>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</si>
  <si>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</si>
  <si>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</si>
  <si>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</si>
  <si>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</si>
  <si>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</si>
  <si>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</si>
  <si>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</si>
  <si>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</si>
  <si>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</si>
  <si>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</si>
  <si>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</si>
  <si>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</si>
  <si>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</si>
  <si>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</si>
  <si>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</si>
  <si>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</si>
  <si>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</si>
  <si>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</si>
  <si>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</si>
  <si>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</si>
  <si>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</si>
  <si>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</si>
  <si>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</si>
  <si>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</si>
  <si>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</si>
  <si>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</si>
  <si>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</si>
  <si>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</si>
  <si>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</si>
  <si>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</si>
  <si>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</si>
  <si>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</si>
  <si>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</si>
  <si>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</si>
  <si>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</si>
  <si>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</si>
  <si>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</si>
  <si>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</si>
  <si>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</si>
  <si>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</si>
  <si>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</si>
  <si>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</si>
  <si>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</si>
  <si>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</si>
  <si>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</si>
  <si>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</si>
  <si>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</si>
  <si>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</si>
  <si>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</si>
  <si>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</si>
  <si>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</si>
  <si>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</si>
  <si>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</si>
  <si>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</si>
  <si>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</si>
  <si>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</si>
  <si>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</si>
  <si>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</si>
  <si>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</si>
  <si>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</si>
  <si>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</si>
  <si>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</si>
  <si>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</si>
  <si>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</si>
  <si>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</si>
  <si>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</si>
  <si>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</si>
  <si>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</si>
  <si>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</si>
  <si>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</si>
  <si>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</si>
  <si>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</si>
  <si>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</si>
  <si>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</si>
  <si>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</si>
  <si>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</si>
  <si>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</si>
  <si>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</si>
  <si>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</si>
  <si>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</si>
  <si>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</si>
  <si>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</si>
  <si>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</si>
  <si>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</si>
  <si>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</si>
  <si>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</si>
  <si>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</si>
  <si>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</si>
  <si>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</si>
  <si>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</si>
  <si>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</si>
  <si>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</si>
  <si>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</si>
  <si>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</si>
  <si>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</si>
  <si>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</si>
  <si>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</si>
  <si>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</si>
  <si>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</si>
  <si>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</si>
  <si>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</si>
  <si>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</si>
  <si>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</si>
  <si>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</si>
  <si>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</si>
  <si>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</si>
  <si>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</si>
  <si>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</si>
  <si>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</si>
  <si>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</si>
  <si>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</si>
  <si>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</si>
  <si>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</si>
  <si>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</si>
  <si>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</si>
  <si>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</si>
  <si>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</si>
  <si>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</si>
  <si>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</si>
  <si>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</si>
  <si>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</si>
  <si>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</si>
  <si>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</si>
  <si>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</si>
  <si>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</si>
  <si>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</si>
  <si>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</si>
  <si>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</si>
  <si>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</si>
  <si>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</si>
  <si>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</si>
  <si>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</si>
  <si>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</si>
  <si>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</si>
  <si>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</si>
  <si>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</si>
  <si>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</si>
  <si>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</si>
  <si>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</si>
  <si>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</si>
  <si>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</si>
  <si>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</si>
  <si>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</si>
  <si>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</si>
  <si>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</si>
  <si>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</si>
  <si>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</si>
  <si>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</si>
  <si>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</si>
  <si>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</si>
  <si>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</si>
  <si>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</si>
  <si>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</si>
  <si>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</si>
  <si>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</si>
  <si>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</si>
  <si>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</si>
  <si>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</si>
  <si>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</si>
  <si>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</si>
  <si>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</si>
  <si>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</si>
  <si>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</si>
  <si>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</si>
  <si>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</si>
  <si>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</si>
  <si>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</si>
  <si>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</si>
  <si>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</si>
  <si>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</si>
  <si>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</si>
  <si>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</si>
  <si>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</si>
  <si>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</si>
  <si>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</si>
  <si>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</si>
  <si>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</si>
  <si>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</si>
  <si>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</si>
  <si>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</si>
  <si>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</si>
  <si>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</si>
  <si>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</si>
  <si>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</si>
  <si>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</si>
  <si>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</si>
  <si>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</si>
  <si>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</si>
  <si>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</si>
  <si>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</si>
  <si>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</si>
  <si>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</si>
  <si>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</si>
  <si>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</si>
  <si>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</si>
  <si>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</si>
  <si>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</si>
  <si>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</si>
  <si>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</si>
  <si>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</si>
  <si>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</si>
  <si>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</si>
  <si>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</si>
  <si>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</si>
  <si>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</si>
  <si>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</si>
  <si>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</si>
  <si>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</si>
  <si>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</si>
  <si>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</si>
  <si>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</si>
  <si>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</si>
  <si>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</si>
  <si>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</si>
  <si>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</si>
  <si>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</si>
  <si>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</si>
  <si>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</si>
  <si>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</si>
  <si>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</si>
  <si>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</si>
  <si>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</si>
  <si>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</si>
  <si>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</si>
  <si>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</si>
  <si>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</si>
  <si>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</si>
  <si>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</si>
  <si>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</si>
  <si>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</si>
  <si>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</si>
  <si>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</si>
  <si>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</si>
  <si>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</si>
  <si>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</si>
  <si>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</si>
  <si>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</si>
  <si>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</si>
  <si>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</si>
  <si>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</si>
  <si>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</si>
  <si>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</si>
  <si>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</si>
  <si>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</si>
  <si>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</si>
  <si>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</si>
  <si>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</si>
  <si>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</si>
  <si>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</si>
  <si>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</si>
  <si>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</si>
  <si>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</si>
  <si>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</si>
  <si>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</si>
  <si>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</si>
  <si>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</si>
  <si>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</si>
  <si>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</si>
  <si>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</si>
  <si>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</si>
  <si>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</si>
  <si>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</si>
  <si>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</si>
  <si>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</si>
  <si>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</si>
  <si>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</si>
  <si>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</si>
  <si>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</si>
  <si>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</si>
  <si>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</si>
  <si>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</si>
  <si>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</si>
  <si>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</si>
  <si>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</si>
  <si>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</si>
  <si>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</si>
  <si>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</si>
  <si>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</si>
  <si>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</si>
  <si>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</si>
  <si>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</si>
  <si>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</si>
  <si>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</si>
  <si>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</si>
  <si>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</si>
  <si>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</si>
  <si>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</si>
  <si>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</si>
  <si>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</si>
  <si>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</si>
  <si>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</si>
  <si>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</si>
  <si>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</si>
  <si>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</si>
  <si>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</si>
  <si>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</si>
  <si>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</si>
  <si>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</si>
  <si>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</si>
  <si>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</si>
  <si>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</si>
  <si>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</si>
  <si>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</si>
  <si>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</si>
  <si>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</si>
  <si>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</si>
  <si>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</si>
  <si>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</si>
  <si>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</si>
  <si>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</si>
  <si>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</si>
  <si>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</si>
  <si>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</si>
  <si>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</si>
  <si>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</si>
  <si>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</si>
  <si>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</si>
  <si>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</si>
  <si>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</si>
  <si>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</si>
  <si>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</si>
  <si>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</si>
  <si>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</si>
  <si>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</si>
  <si>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</si>
  <si>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</si>
  <si>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</si>
  <si>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</si>
  <si>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</si>
  <si>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</si>
  <si>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</si>
  <si>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</si>
  <si>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</si>
  <si>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</si>
  <si>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</si>
  <si>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</si>
  <si>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</si>
  <si>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</si>
  <si>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</si>
  <si>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</si>
  <si>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</si>
  <si>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</si>
  <si>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</si>
  <si>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</si>
  <si>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</si>
  <si>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</si>
  <si>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</si>
  <si>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</si>
  <si>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</si>
  <si>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</si>
  <si>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</si>
  <si>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</si>
  <si>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</si>
  <si>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</si>
  <si>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</si>
  <si>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</si>
  <si>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</si>
  <si>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</si>
  <si>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</si>
  <si>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</si>
  <si>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</si>
  <si>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</si>
  <si>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</si>
  <si>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</si>
  <si>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</si>
  <si>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</si>
  <si>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</si>
  <si>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</si>
  <si>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</si>
  <si>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</si>
  <si>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</si>
  <si>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</si>
  <si>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</si>
  <si>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</si>
  <si>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</si>
  <si>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</si>
  <si>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</si>
  <si>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</si>
  <si>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</si>
  <si>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</si>
  <si>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</si>
  <si>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</si>
  <si>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</si>
  <si>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</si>
  <si>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</si>
  <si>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</si>
  <si>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</si>
  <si>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</si>
  <si>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</si>
  <si>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</si>
  <si>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</si>
  <si>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</si>
  <si>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</si>
  <si>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</si>
  <si>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</si>
  <si>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</si>
  <si>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</si>
  <si>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</si>
  <si>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</si>
  <si>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</si>
  <si>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</si>
  <si>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</si>
  <si>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</si>
  <si>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</si>
  <si>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</si>
  <si>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</si>
  <si>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</si>
  <si>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</si>
  <si>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</si>
  <si>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</si>
  <si>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</si>
  <si>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</si>
  <si>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</si>
  <si>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</si>
  <si>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</si>
  <si>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</si>
  <si>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</si>
  <si>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</si>
  <si>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</si>
  <si>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</si>
  <si>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</si>
  <si>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</si>
  <si>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</si>
  <si>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</si>
  <si>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</si>
  <si>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</si>
  <si>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</si>
  <si>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</si>
  <si>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</si>
  <si>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</si>
  <si>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</si>
  <si>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</si>
  <si>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</si>
  <si>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</si>
  <si>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</si>
  <si>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</si>
  <si>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</si>
  <si>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</si>
  <si>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</si>
  <si>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</si>
  <si>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</si>
  <si>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</si>
  <si>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</si>
  <si>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</si>
  <si>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</si>
  <si>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</si>
  <si>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</si>
  <si>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</si>
  <si>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</si>
  <si>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</si>
  <si>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</si>
  <si>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</si>
  <si>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</si>
  <si>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</si>
  <si>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</si>
  <si>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</si>
  <si>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</si>
  <si>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</si>
  <si>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</si>
  <si>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</si>
  <si>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</si>
  <si>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</si>
  <si>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</si>
  <si>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</si>
  <si>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</si>
  <si>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</si>
  <si>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</si>
  <si>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</si>
  <si>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</si>
  <si>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</si>
  <si>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</si>
  <si>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</si>
  <si>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</si>
  <si>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</si>
  <si>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</si>
  <si>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</si>
  <si>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</si>
  <si>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</si>
  <si>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</si>
  <si>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</si>
  <si>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</si>
  <si>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</si>
  <si>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</si>
  <si>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</si>
  <si>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</si>
  <si>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</si>
  <si>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</si>
  <si>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</si>
  <si>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</si>
  <si>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</si>
  <si>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</si>
  <si>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</si>
  <si>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</si>
  <si>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</si>
  <si>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</si>
  <si>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</si>
  <si>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</si>
  <si>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</si>
  <si>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</si>
  <si>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</si>
  <si>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</si>
  <si>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</si>
  <si>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</si>
  <si>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</si>
  <si>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</si>
  <si>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</si>
  <si>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</si>
  <si>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</si>
  <si>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</si>
  <si>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</si>
  <si>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</si>
  <si>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</si>
  <si>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</si>
  <si>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</si>
  <si>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</si>
  <si>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</si>
  <si>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</si>
  <si>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</si>
  <si>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</si>
  <si>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</si>
  <si>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</si>
  <si>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</si>
  <si>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</si>
  <si>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</si>
  <si>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</si>
  <si>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</si>
  <si>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</si>
  <si>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</si>
  <si>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</si>
  <si>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</si>
  <si>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</si>
  <si>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</si>
  <si>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</si>
  <si>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</si>
  <si>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</si>
  <si>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</si>
  <si>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</si>
  <si>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</si>
  <si>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</si>
  <si>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</si>
  <si>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</si>
  <si>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</si>
  <si>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</si>
  <si>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</si>
  <si>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</si>
  <si>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</si>
  <si>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</si>
  <si>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</si>
  <si>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</si>
  <si>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</si>
  <si>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</si>
  <si>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</si>
  <si>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</si>
  <si>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</si>
  <si>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</si>
  <si>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</si>
  <si>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</si>
  <si>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</si>
  <si>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</si>
  <si>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</si>
  <si>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</si>
  <si>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</si>
  <si>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</si>
  <si>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</si>
  <si>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</si>
  <si>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</si>
  <si>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</si>
  <si>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</si>
  <si>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</si>
  <si>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</si>
  <si>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</si>
  <si>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</si>
  <si>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</si>
  <si>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</si>
  <si>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</si>
  <si>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</si>
  <si>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</si>
  <si>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</si>
  <si>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</si>
  <si>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</si>
  <si>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</si>
  <si>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</si>
  <si>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</si>
  <si>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</si>
  <si>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</si>
  <si>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</si>
  <si>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</si>
  <si>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</si>
  <si>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</si>
  <si>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</si>
  <si>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</si>
  <si>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</si>
  <si>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</si>
  <si>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</si>
  <si>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</si>
  <si>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</si>
  <si>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</si>
  <si>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</si>
  <si>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</si>
  <si>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</si>
  <si>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</si>
  <si>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</si>
  <si>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</si>
  <si>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</si>
  <si>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</si>
  <si>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</si>
  <si>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</si>
  <si>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</si>
  <si>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</si>
  <si>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</si>
  <si>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</si>
  <si>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</si>
  <si>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</si>
  <si>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</si>
  <si>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</si>
  <si>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</si>
  <si>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</si>
  <si>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</si>
  <si>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</si>
  <si>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</si>
  <si>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2021-47-10001212</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</si>
  <si>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</si>
  <si>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</si>
  <si>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</si>
  <si>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</si>
  <si>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</si>
  <si>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</si>
  <si>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</si>
  <si>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</si>
  <si>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</si>
  <si>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</si>
  <si>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</si>
  <si>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</si>
  <si>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</si>
  <si>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</si>
  <si>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137/2020</t>
  </si>
  <si>
    <t>OSCAR FERNANDO GONZALEZ FLOREZ</t>
  </si>
  <si>
    <t>tranv 3 # 5b 117 santa marta</t>
  </si>
  <si>
    <t>funded.col@hotmail.com</t>
  </si>
  <si>
    <t>TRANV 3 # 5B- 117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</si>
</sst>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64" zoomScaleNormal="64"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713</v>
      </c>
      <c r="K20" s="144">
        <v>6658876254</v>
      </c>
      <c r="L20" s="145">
        <v>44191</v>
      </c>
      <c r="M20" s="145">
        <v>44561</v>
      </c>
      <c r="N20" s="129">
        <f>+(M20-L20)/30</f>
        <v>12.333333333333334</v>
      </c>
      <c r="O20" s="132"/>
      <c r="U20" s="128"/>
      <c r="V20" s="105">
        <f ca="1">NOW()</f>
        <v>44194.736166898147</v>
      </c>
      <c r="W20" s="105">
        <f ca="1">NOW()</f>
        <v>44194.736166898147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2690</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2677</v>
      </c>
      <c r="E48" s="170">
        <v>39839</v>
      </c>
      <c r="F48" s="170">
        <v>40178</v>
      </c>
      <c r="G48" s="153">
        <f>IF(AND(E48&lt;&gt;"",F48&lt;&gt;""),((F48-E48)/30),"")</f>
        <v>11.3</v>
      </c>
      <c r="H48" s="116" t="s">
        <v>2687</v>
      </c>
      <c r="I48" s="115" t="s">
        <v>711</v>
      </c>
      <c r="J48" s="115" t="s">
        <v>735</v>
      </c>
      <c r="K48" s="117">
        <v>597460331</v>
      </c>
      <c r="L48" s="112" t="s">
        <v>1148</v>
      </c>
      <c r="M48" s="113">
        <v>1</v>
      </c>
      <c r="N48" s="112" t="s">
        <v>27</v>
      </c>
      <c r="O48" s="112" t="s">
        <v>26</v>
      </c>
      <c r="P48" s="78"/>
    </row>
    <row r="49" spans="1:16" s="6" customFormat="1" ht="24.75" customHeight="1" x14ac:dyDescent="0.25">
      <c r="A49" s="137">
        <v>2</v>
      </c>
      <c r="B49" s="116" t="s">
        <v>2665</v>
      </c>
      <c r="C49" s="111" t="s">
        <v>31</v>
      </c>
      <c r="D49" s="115" t="s">
        <v>2678</v>
      </c>
      <c r="E49" s="170">
        <v>39839</v>
      </c>
      <c r="F49" s="170">
        <v>40178</v>
      </c>
      <c r="G49" s="153">
        <f t="shared" ref="G49:G50" si="2">IF(AND(E49&lt;&gt;"",F49&lt;&gt;""),((F49-E49)/30),"")</f>
        <v>11.3</v>
      </c>
      <c r="H49" s="116" t="s">
        <v>2687</v>
      </c>
      <c r="I49" s="115" t="s">
        <v>711</v>
      </c>
      <c r="J49" s="115" t="s">
        <v>713</v>
      </c>
      <c r="K49" s="117">
        <v>175793389</v>
      </c>
      <c r="L49" s="112" t="s">
        <v>1148</v>
      </c>
      <c r="M49" s="113">
        <v>1</v>
      </c>
      <c r="N49" s="112" t="s">
        <v>27</v>
      </c>
      <c r="O49" s="112" t="s">
        <v>26</v>
      </c>
      <c r="P49" s="78"/>
    </row>
    <row r="50" spans="1:16" s="6" customFormat="1" ht="24.75" customHeight="1" x14ac:dyDescent="0.25">
      <c r="A50" s="137">
        <v>3</v>
      </c>
      <c r="B50" s="116" t="s">
        <v>2665</v>
      </c>
      <c r="C50" s="111" t="s">
        <v>31</v>
      </c>
      <c r="D50" s="115" t="s">
        <v>2679</v>
      </c>
      <c r="E50" s="170">
        <v>40205</v>
      </c>
      <c r="F50" s="170">
        <v>40543</v>
      </c>
      <c r="G50" s="153">
        <f t="shared" si="2"/>
        <v>11.266666666666667</v>
      </c>
      <c r="H50" s="116" t="s">
        <v>2687</v>
      </c>
      <c r="I50" s="115" t="s">
        <v>711</v>
      </c>
      <c r="J50" s="115" t="s">
        <v>713</v>
      </c>
      <c r="K50" s="114">
        <v>175106136</v>
      </c>
      <c r="L50" s="112" t="s">
        <v>1148</v>
      </c>
      <c r="M50" s="113">
        <v>1</v>
      </c>
      <c r="N50" s="112" t="s">
        <v>27</v>
      </c>
      <c r="O50" s="112" t="s">
        <v>26</v>
      </c>
      <c r="P50" s="78"/>
    </row>
    <row r="51" spans="1:16" s="6" customFormat="1" ht="24.75" customHeight="1" outlineLevel="1" x14ac:dyDescent="0.25">
      <c r="A51" s="137">
        <v>4</v>
      </c>
      <c r="B51" s="116" t="s">
        <v>2665</v>
      </c>
      <c r="C51" s="111" t="s">
        <v>31</v>
      </c>
      <c r="D51" s="115" t="s">
        <v>2680</v>
      </c>
      <c r="E51" s="170">
        <v>40205</v>
      </c>
      <c r="F51" s="170">
        <v>40543</v>
      </c>
      <c r="G51" s="153">
        <f t="shared" ref="G51:G107" si="3">IF(AND(E51&lt;&gt;"",F51&lt;&gt;""),((F51-E51)/30),"")</f>
        <v>11.266666666666667</v>
      </c>
      <c r="H51" s="116" t="s">
        <v>2687</v>
      </c>
      <c r="I51" s="115" t="s">
        <v>711</v>
      </c>
      <c r="J51" s="115" t="s">
        <v>713</v>
      </c>
      <c r="K51" s="114">
        <v>467624803</v>
      </c>
      <c r="L51" s="112" t="s">
        <v>1148</v>
      </c>
      <c r="M51" s="113">
        <v>1</v>
      </c>
      <c r="N51" s="112" t="s">
        <v>27</v>
      </c>
      <c r="O51" s="118" t="s">
        <v>26</v>
      </c>
      <c r="P51" s="78"/>
    </row>
    <row r="52" spans="1:16" s="7" customFormat="1" ht="24.75" customHeight="1" outlineLevel="1" x14ac:dyDescent="0.25">
      <c r="A52" s="138">
        <v>5</v>
      </c>
      <c r="B52" s="116" t="s">
        <v>2665</v>
      </c>
      <c r="C52" s="111" t="s">
        <v>31</v>
      </c>
      <c r="D52" s="115" t="s">
        <v>2681</v>
      </c>
      <c r="E52" s="170">
        <v>40557</v>
      </c>
      <c r="F52" s="170">
        <v>40908</v>
      </c>
      <c r="G52" s="153">
        <f t="shared" si="3"/>
        <v>11.7</v>
      </c>
      <c r="H52" s="116" t="s">
        <v>2687</v>
      </c>
      <c r="I52" s="115" t="s">
        <v>711</v>
      </c>
      <c r="J52" s="115" t="s">
        <v>735</v>
      </c>
      <c r="K52" s="114">
        <v>485967423</v>
      </c>
      <c r="L52" s="112" t="s">
        <v>1148</v>
      </c>
      <c r="M52" s="113">
        <v>1</v>
      </c>
      <c r="N52" s="112" t="s">
        <v>27</v>
      </c>
      <c r="O52" s="118" t="s">
        <v>26</v>
      </c>
      <c r="P52" s="79"/>
    </row>
    <row r="53" spans="1:16" s="7" customFormat="1" ht="24.75" customHeight="1" outlineLevel="1" x14ac:dyDescent="0.25">
      <c r="A53" s="138">
        <v>6</v>
      </c>
      <c r="B53" s="116" t="s">
        <v>2665</v>
      </c>
      <c r="C53" s="111" t="s">
        <v>31</v>
      </c>
      <c r="D53" s="115" t="s">
        <v>2682</v>
      </c>
      <c r="E53" s="170">
        <v>41298</v>
      </c>
      <c r="F53" s="170">
        <v>41639</v>
      </c>
      <c r="G53" s="153">
        <f t="shared" si="3"/>
        <v>11.366666666666667</v>
      </c>
      <c r="H53" s="116" t="s">
        <v>2687</v>
      </c>
      <c r="I53" s="115" t="s">
        <v>711</v>
      </c>
      <c r="J53" s="115" t="s">
        <v>713</v>
      </c>
      <c r="K53" s="114">
        <v>183294478</v>
      </c>
      <c r="L53" s="112" t="s">
        <v>1148</v>
      </c>
      <c r="M53" s="113">
        <v>1</v>
      </c>
      <c r="N53" s="112" t="s">
        <v>27</v>
      </c>
      <c r="O53" s="118" t="s">
        <v>26</v>
      </c>
      <c r="P53" s="79"/>
    </row>
    <row r="54" spans="1:16" s="7" customFormat="1" ht="24.75" customHeight="1" outlineLevel="1" x14ac:dyDescent="0.25">
      <c r="A54" s="138">
        <v>7</v>
      </c>
      <c r="B54" s="116" t="s">
        <v>2665</v>
      </c>
      <c r="C54" s="111" t="s">
        <v>31</v>
      </c>
      <c r="D54" s="115" t="s">
        <v>2683</v>
      </c>
      <c r="E54" s="170">
        <v>43738</v>
      </c>
      <c r="F54" s="170">
        <v>43822</v>
      </c>
      <c r="G54" s="153">
        <f t="shared" si="3"/>
        <v>2.8</v>
      </c>
      <c r="H54" s="116" t="s">
        <v>2687</v>
      </c>
      <c r="I54" s="115" t="s">
        <v>711</v>
      </c>
      <c r="J54" s="115" t="s">
        <v>730</v>
      </c>
      <c r="K54" s="117">
        <v>385382316</v>
      </c>
      <c r="L54" s="112" t="s">
        <v>1148</v>
      </c>
      <c r="M54" s="113">
        <v>1</v>
      </c>
      <c r="N54" s="112" t="s">
        <v>27</v>
      </c>
      <c r="O54" s="118" t="s">
        <v>26</v>
      </c>
      <c r="P54" s="79"/>
    </row>
    <row r="55" spans="1:16" s="7" customFormat="1" ht="24.75" customHeight="1" outlineLevel="1" x14ac:dyDescent="0.25">
      <c r="A55" s="138">
        <v>8</v>
      </c>
      <c r="B55" s="116" t="s">
        <v>2665</v>
      </c>
      <c r="C55" s="111" t="s">
        <v>31</v>
      </c>
      <c r="D55" s="115" t="s">
        <v>2684</v>
      </c>
      <c r="E55" s="170">
        <v>43922</v>
      </c>
      <c r="F55" s="170">
        <v>44165</v>
      </c>
      <c r="G55" s="153">
        <f t="shared" si="3"/>
        <v>8.1</v>
      </c>
      <c r="H55" s="116" t="s">
        <v>2688</v>
      </c>
      <c r="I55" s="115" t="s">
        <v>711</v>
      </c>
      <c r="J55" s="115" t="s">
        <v>719</v>
      </c>
      <c r="K55" s="117">
        <v>3543535486</v>
      </c>
      <c r="L55" s="112" t="s">
        <v>1148</v>
      </c>
      <c r="M55" s="113">
        <v>1</v>
      </c>
      <c r="N55" s="112" t="s">
        <v>27</v>
      </c>
      <c r="O55" s="118" t="s">
        <v>26</v>
      </c>
      <c r="P55" s="79"/>
    </row>
    <row r="56" spans="1:16" s="7" customFormat="1" ht="24.75" customHeight="1" outlineLevel="1" x14ac:dyDescent="0.25">
      <c r="A56" s="138">
        <v>9</v>
      </c>
      <c r="B56" s="116" t="s">
        <v>2665</v>
      </c>
      <c r="C56" s="111" t="s">
        <v>31</v>
      </c>
      <c r="D56" s="115" t="s">
        <v>2684</v>
      </c>
      <c r="E56" s="170">
        <v>43922</v>
      </c>
      <c r="F56" s="170">
        <v>44165</v>
      </c>
      <c r="G56" s="153">
        <f t="shared" si="3"/>
        <v>8.1</v>
      </c>
      <c r="H56" s="116" t="s">
        <v>2688</v>
      </c>
      <c r="I56" s="115" t="s">
        <v>711</v>
      </c>
      <c r="J56" s="115" t="s">
        <v>740</v>
      </c>
      <c r="K56" s="117">
        <v>3543535486</v>
      </c>
      <c r="L56" s="112" t="s">
        <v>1148</v>
      </c>
      <c r="M56" s="113">
        <v>1</v>
      </c>
      <c r="N56" s="112" t="s">
        <v>27</v>
      </c>
      <c r="O56" s="118" t="s">
        <v>26</v>
      </c>
      <c r="P56" s="79"/>
    </row>
    <row r="57" spans="1:16" s="7" customFormat="1" ht="24.75" customHeight="1" outlineLevel="1" x14ac:dyDescent="0.25">
      <c r="A57" s="138">
        <v>10</v>
      </c>
      <c r="B57" s="116" t="s">
        <v>2665</v>
      </c>
      <c r="C57" s="65" t="s">
        <v>31</v>
      </c>
      <c r="D57" s="115" t="s">
        <v>2684</v>
      </c>
      <c r="E57" s="170">
        <v>43922</v>
      </c>
      <c r="F57" s="170">
        <v>44165</v>
      </c>
      <c r="G57" s="153">
        <f t="shared" si="3"/>
        <v>8.1</v>
      </c>
      <c r="H57" s="116" t="s">
        <v>2688</v>
      </c>
      <c r="I57" s="115" t="s">
        <v>711</v>
      </c>
      <c r="J57" s="115" t="s">
        <v>731</v>
      </c>
      <c r="K57" s="117">
        <v>3543535486</v>
      </c>
      <c r="L57" s="65" t="s">
        <v>1148</v>
      </c>
      <c r="M57" s="113">
        <v>1</v>
      </c>
      <c r="N57" s="65" t="s">
        <v>27</v>
      </c>
      <c r="O57" s="118" t="s">
        <v>26</v>
      </c>
      <c r="P57" s="79"/>
    </row>
    <row r="58" spans="1:16" s="7" customFormat="1" ht="24.75" customHeight="1" outlineLevel="1" x14ac:dyDescent="0.25">
      <c r="A58" s="138">
        <v>11</v>
      </c>
      <c r="B58" s="116" t="s">
        <v>2665</v>
      </c>
      <c r="C58" s="65" t="s">
        <v>31</v>
      </c>
      <c r="D58" s="115" t="s">
        <v>2685</v>
      </c>
      <c r="E58" s="170">
        <v>43922</v>
      </c>
      <c r="F58" s="170">
        <v>44165</v>
      </c>
      <c r="G58" s="153">
        <f t="shared" si="3"/>
        <v>8.1</v>
      </c>
      <c r="H58" s="116" t="s">
        <v>2688</v>
      </c>
      <c r="I58" s="115" t="s">
        <v>711</v>
      </c>
      <c r="J58" s="115" t="s">
        <v>737</v>
      </c>
      <c r="K58" s="114">
        <v>1589117334</v>
      </c>
      <c r="L58" s="65" t="s">
        <v>1148</v>
      </c>
      <c r="M58" s="113">
        <v>1</v>
      </c>
      <c r="N58" s="65" t="s">
        <v>27</v>
      </c>
      <c r="O58" s="118" t="s">
        <v>26</v>
      </c>
      <c r="P58" s="79"/>
    </row>
    <row r="59" spans="1:16" s="7" customFormat="1" ht="24.75" customHeight="1" outlineLevel="1" x14ac:dyDescent="0.25">
      <c r="A59" s="138">
        <v>12</v>
      </c>
      <c r="B59" s="116" t="s">
        <v>2665</v>
      </c>
      <c r="C59" s="65" t="s">
        <v>31</v>
      </c>
      <c r="D59" s="115" t="s">
        <v>2686</v>
      </c>
      <c r="E59" s="170">
        <v>43922</v>
      </c>
      <c r="F59" s="170">
        <v>44165</v>
      </c>
      <c r="G59" s="153">
        <f t="shared" si="3"/>
        <v>8.1</v>
      </c>
      <c r="H59" s="116" t="s">
        <v>2689</v>
      </c>
      <c r="I59" s="115" t="s">
        <v>711</v>
      </c>
      <c r="J59" s="115" t="s">
        <v>726</v>
      </c>
      <c r="K59" s="114">
        <v>2469079969</v>
      </c>
      <c r="L59" s="65" t="s">
        <v>1148</v>
      </c>
      <c r="M59" s="113">
        <v>1</v>
      </c>
      <c r="N59" s="65" t="s">
        <v>27</v>
      </c>
      <c r="O59" s="118" t="s">
        <v>26</v>
      </c>
      <c r="P59" s="79"/>
    </row>
    <row r="60" spans="1:16" s="7" customFormat="1" ht="24.75" customHeight="1" outlineLevel="1" x14ac:dyDescent="0.25">
      <c r="A60" s="138">
        <v>13</v>
      </c>
      <c r="B60" s="116" t="s">
        <v>2665</v>
      </c>
      <c r="C60" s="65" t="s">
        <v>31</v>
      </c>
      <c r="D60" s="115" t="s">
        <v>2686</v>
      </c>
      <c r="E60" s="170">
        <v>43922</v>
      </c>
      <c r="F60" s="170">
        <v>44165</v>
      </c>
      <c r="G60" s="153">
        <f t="shared" si="3"/>
        <v>8.1</v>
      </c>
      <c r="H60" s="116" t="s">
        <v>2689</v>
      </c>
      <c r="I60" s="115" t="s">
        <v>711</v>
      </c>
      <c r="J60" s="115" t="s">
        <v>397</v>
      </c>
      <c r="K60" s="114">
        <v>2469079969</v>
      </c>
      <c r="L60" s="65" t="s">
        <v>1148</v>
      </c>
      <c r="M60" s="113">
        <v>1</v>
      </c>
      <c r="N60" s="65" t="s">
        <v>27</v>
      </c>
      <c r="O60" s="118" t="s">
        <v>26</v>
      </c>
      <c r="P60" s="79"/>
    </row>
    <row r="61" spans="1:16" s="7" customFormat="1" ht="24.75" customHeight="1" outlineLevel="1" x14ac:dyDescent="0.25">
      <c r="A61" s="138">
        <v>14</v>
      </c>
      <c r="B61" s="116" t="s">
        <v>2665</v>
      </c>
      <c r="C61" s="65" t="s">
        <v>31</v>
      </c>
      <c r="D61" s="115" t="s">
        <v>2686</v>
      </c>
      <c r="E61" s="170">
        <v>43922</v>
      </c>
      <c r="F61" s="170">
        <v>44165</v>
      </c>
      <c r="G61" s="153">
        <f t="shared" si="3"/>
        <v>8.1</v>
      </c>
      <c r="H61" s="116" t="s">
        <v>2689</v>
      </c>
      <c r="I61" s="115" t="s">
        <v>711</v>
      </c>
      <c r="J61" s="115" t="s">
        <v>717</v>
      </c>
      <c r="K61" s="114">
        <v>2469079969</v>
      </c>
      <c r="L61" s="65" t="s">
        <v>1148</v>
      </c>
      <c r="M61" s="113">
        <v>1</v>
      </c>
      <c r="N61" s="65" t="s">
        <v>27</v>
      </c>
      <c r="O61" s="118" t="s">
        <v>26</v>
      </c>
      <c r="P61" s="79"/>
    </row>
    <row r="62" spans="1:16" s="7" customFormat="1" ht="24.75" customHeight="1" outlineLevel="1" x14ac:dyDescent="0.25">
      <c r="A62" s="138">
        <v>15</v>
      </c>
      <c r="B62" s="64"/>
      <c r="C62" s="65"/>
      <c r="D62" s="63"/>
      <c r="E62" s="139"/>
      <c r="F62" s="139"/>
      <c r="G62" s="153"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3"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3"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3"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3"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5" t="s">
        <v>2691</v>
      </c>
      <c r="E114" s="139">
        <v>43883</v>
      </c>
      <c r="F114" s="139">
        <v>44196</v>
      </c>
      <c r="G114" s="153">
        <f>IF(AND(E114&lt;&gt;"",F114&lt;&gt;""),((F114-E114)/30),"")</f>
        <v>10.433333333333334</v>
      </c>
      <c r="H114" s="116" t="s">
        <v>2687</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2691</v>
      </c>
      <c r="E115" s="139">
        <v>43883</v>
      </c>
      <c r="F115" s="139">
        <v>44196</v>
      </c>
      <c r="G115" s="153">
        <f t="shared" ref="G115:G116" si="4">IF(AND(E115&lt;&gt;"",F115&lt;&gt;""),((F115-E115)/30),"")</f>
        <v>10.433333333333334</v>
      </c>
      <c r="H115" s="116" t="s">
        <v>2687</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233060668.89000002</v>
      </c>
      <c r="F185" s="92"/>
      <c r="G185" s="93"/>
      <c r="H185" s="88"/>
      <c r="I185" s="90" t="s">
        <v>2627</v>
      </c>
      <c r="J185" s="159">
        <f>+SUM(M179:M183)</f>
        <v>0.04</v>
      </c>
      <c r="K185" s="231" t="s">
        <v>2628</v>
      </c>
      <c r="L185" s="231"/>
      <c r="M185" s="94">
        <f>+J185*(SUM(K20:K35))</f>
        <v>266355050.16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2692</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2695</v>
      </c>
      <c r="J211" s="27" t="s">
        <v>2622</v>
      </c>
      <c r="K211" s="120" t="s">
        <v>2693</v>
      </c>
      <c r="L211" s="21"/>
      <c r="M211" s="21"/>
      <c r="N211" s="21"/>
      <c r="O211" s="8"/>
    </row>
    <row r="212" spans="1:15" x14ac:dyDescent="0.25">
      <c r="A212" s="9"/>
      <c r="B212" s="27" t="s">
        <v>2619</v>
      </c>
      <c r="C212" s="141" t="s">
        <v>2692</v>
      </c>
      <c r="D212" s="21"/>
      <c r="G212" s="27" t="s">
        <v>2621</v>
      </c>
      <c r="H212" s="171">
        <v>3002200940</v>
      </c>
      <c r="J212" s="27" t="s">
        <v>2623</v>
      </c>
      <c r="K212" s="120"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2020-11-20T15:12:35Z</cp:lastPrinted>
  <dcterms:created xsi:type="dcterms:W3CDTF">2020-10-14T21:57:42Z</dcterms:created>
  <dcterms:modified xsi:type="dcterms:W3CDTF">2020-12-29T22:40:12Z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