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ANIFESTACIONES BETTO\MANIFESTACIONES MAGDALEN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<sst xmlns="http://schemas.openxmlformats.org/spreadsheetml/2006/main" count="3156" uniqueCount="2696">
  <si>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</si>
  <si>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</si>
  <si>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</si>
  <si>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</si>
  <si>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</si>
  <si>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</si>
  <si>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</si>
  <si>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</si>
  <si>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</si>
  <si>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</si>
  <si>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</si>
  <si>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</si>
  <si>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</si>
  <si>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</si>
  <si>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</si>
  <si>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</si>
  <si>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</si>
  <si>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</si>
  <si>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</si>
  <si>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</si>
  <si>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</si>
  <si>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</si>
  <si>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</si>
  <si>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</si>
  <si>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</si>
  <si>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</si>
  <si>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</si>
  <si>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</si>
  <si>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</si>
  <si>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</si>
  <si>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</si>
  <si>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</si>
  <si>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</si>
  <si>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</si>
  <si>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</si>
  <si>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</si>
  <si>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</si>
  <si>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</si>
  <si>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</si>
  <si>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</si>
  <si>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</si>
  <si>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</si>
  <si>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</si>
  <si>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</si>
  <si>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</si>
  <si>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</si>
  <si>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</si>
  <si>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</si>
  <si>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</si>
  <si>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</si>
  <si>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</si>
  <si>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</si>
  <si>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</si>
  <si>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</si>
  <si>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</si>
  <si>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</si>
  <si>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</si>
  <si>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</si>
  <si>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</si>
  <si>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</si>
  <si>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</si>
  <si>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</si>
  <si>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</si>
  <si>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</si>
  <si>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</si>
  <si>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</si>
  <si>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</si>
  <si>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</si>
  <si>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</si>
  <si>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</si>
  <si>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</si>
  <si>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</si>
  <si>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</si>
  <si>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</si>
  <si>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</si>
  <si>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</si>
  <si>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</si>
  <si>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</si>
  <si>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</si>
  <si>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</si>
  <si>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</si>
  <si>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</si>
  <si>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</si>
  <si>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</si>
  <si>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</si>
  <si>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</si>
  <si>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</si>
  <si>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</si>
  <si>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</si>
  <si>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</si>
  <si>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</si>
  <si>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</si>
  <si>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</si>
  <si>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</si>
  <si>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</si>
  <si>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</si>
  <si>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</si>
  <si>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</si>
  <si>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</si>
  <si>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</si>
  <si>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</si>
  <si>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</si>
  <si>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</si>
  <si>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</si>
  <si>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</si>
  <si>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</si>
  <si>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</si>
  <si>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</si>
  <si>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</si>
  <si>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</si>
  <si>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</si>
  <si>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</si>
  <si>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</si>
  <si>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</si>
  <si>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</si>
  <si>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</si>
  <si>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</si>
  <si>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</si>
  <si>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</si>
  <si>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</si>
  <si>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</si>
  <si>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</si>
  <si>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</si>
  <si>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</si>
  <si>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</si>
  <si>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</si>
  <si>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</si>
  <si>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</si>
  <si>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</si>
  <si>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</si>
  <si>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</si>
  <si>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</si>
  <si>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</si>
  <si>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</si>
  <si>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</si>
  <si>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</si>
  <si>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</si>
  <si>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</si>
  <si>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</si>
  <si>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</si>
  <si>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</si>
  <si>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</si>
  <si>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</si>
  <si>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</si>
  <si>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</si>
  <si>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</si>
  <si>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</si>
  <si>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</si>
  <si>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</si>
  <si>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</si>
  <si>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</si>
  <si>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</si>
  <si>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</si>
  <si>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</si>
  <si>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</si>
  <si>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</si>
  <si>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</si>
  <si>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</si>
  <si>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</si>
  <si>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</si>
  <si>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</si>
  <si>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</si>
  <si>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</si>
  <si>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</si>
  <si>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</si>
  <si>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</si>
  <si>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</si>
  <si>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</si>
  <si>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</si>
  <si>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</si>
  <si>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</si>
  <si>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</si>
  <si>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</si>
  <si>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</si>
  <si>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</si>
  <si>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</si>
  <si>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</si>
  <si>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</si>
  <si>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</si>
  <si>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</si>
  <si>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</si>
  <si>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</si>
  <si>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</si>
  <si>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</si>
  <si>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</si>
  <si>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</si>
  <si>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</si>
  <si>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</si>
  <si>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</si>
  <si>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</si>
  <si>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</si>
  <si>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</si>
  <si>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</si>
  <si>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</si>
  <si>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</si>
  <si>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</si>
  <si>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</si>
  <si>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</si>
  <si>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</si>
  <si>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</si>
  <si>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</si>
  <si>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</si>
  <si>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</si>
  <si>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</si>
  <si>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</si>
  <si>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</si>
  <si>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</si>
  <si>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</si>
  <si>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</si>
  <si>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</si>
  <si>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</si>
  <si>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</si>
  <si>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</si>
  <si>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</si>
  <si>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</si>
  <si>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</si>
  <si>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</si>
  <si>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</si>
  <si>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</si>
  <si>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</si>
  <si>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</si>
  <si>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</si>
  <si>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</si>
  <si>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</si>
  <si>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</si>
  <si>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</si>
  <si>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</si>
  <si>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</si>
  <si>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</si>
  <si>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</si>
  <si>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</si>
  <si>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</si>
  <si>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</si>
  <si>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</si>
  <si>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</si>
  <si>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</si>
  <si>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</si>
  <si>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</si>
  <si>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</si>
  <si>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</si>
  <si>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</si>
  <si>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</si>
  <si>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</si>
  <si>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</si>
  <si>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</si>
  <si>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</si>
  <si>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</si>
  <si>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</si>
  <si>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</si>
  <si>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</si>
  <si>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</si>
  <si>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</si>
  <si>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</si>
  <si>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</si>
  <si>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</si>
  <si>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</si>
  <si>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</si>
  <si>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</si>
  <si>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</si>
  <si>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</si>
  <si>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</si>
  <si>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</si>
  <si>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</si>
  <si>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</si>
  <si>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</si>
  <si>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</si>
  <si>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</si>
  <si>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</si>
  <si>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</si>
  <si>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</si>
  <si>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</si>
  <si>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</si>
  <si>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</si>
  <si>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</si>
  <si>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</si>
  <si>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</si>
  <si>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</si>
  <si>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</si>
  <si>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</si>
  <si>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</si>
  <si>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</si>
  <si>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</si>
  <si>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</si>
  <si>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</si>
  <si>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</si>
  <si>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</si>
  <si>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</si>
  <si>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</si>
  <si>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</si>
  <si>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</si>
  <si>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</si>
  <si>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</si>
  <si>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</si>
  <si>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</si>
  <si>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</si>
  <si>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</si>
  <si>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</si>
  <si>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</si>
  <si>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</si>
  <si>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</si>
  <si>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</si>
  <si>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</si>
  <si>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</si>
  <si>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</si>
  <si>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</si>
  <si>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</si>
  <si>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</si>
  <si>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</si>
  <si>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</si>
  <si>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</si>
  <si>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</si>
  <si>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</si>
  <si>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</si>
  <si>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</si>
  <si>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</si>
  <si>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</si>
  <si>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</si>
  <si>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</si>
  <si>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</si>
  <si>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</si>
  <si>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</si>
  <si>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</si>
  <si>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</si>
  <si>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</si>
  <si>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</si>
  <si>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</si>
  <si>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</si>
  <si>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</si>
  <si>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</si>
  <si>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</si>
  <si>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</si>
  <si>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</si>
  <si>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</si>
  <si>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</si>
  <si>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</si>
  <si>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</si>
  <si>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</si>
  <si>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</si>
  <si>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</si>
  <si>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</si>
  <si>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</si>
  <si>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</si>
  <si>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</si>
  <si>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</si>
  <si>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</si>
  <si>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</si>
  <si>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</si>
  <si>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</si>
  <si>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</si>
  <si>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</si>
  <si>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</si>
  <si>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</si>
  <si>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</si>
  <si>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</si>
  <si>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</si>
  <si>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</si>
  <si>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</si>
  <si>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</si>
  <si>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</si>
  <si>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</si>
  <si>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</si>
  <si>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</si>
  <si>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</si>
  <si>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</si>
  <si>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</si>
  <si>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</si>
  <si>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</si>
  <si>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</si>
  <si>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</si>
  <si>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</si>
  <si>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</si>
  <si>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</si>
  <si>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</si>
  <si>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</si>
  <si>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</si>
  <si>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</si>
  <si>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</si>
  <si>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</si>
  <si>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</si>
  <si>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</si>
  <si>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</si>
  <si>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</si>
  <si>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</si>
  <si>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</si>
  <si>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</si>
  <si>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</si>
  <si>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</si>
  <si>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</si>
  <si>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</si>
  <si>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</si>
  <si>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</si>
  <si>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</si>
  <si>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</si>
  <si>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</si>
  <si>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</si>
  <si>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</si>
  <si>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</si>
  <si>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</si>
  <si>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</si>
  <si>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</si>
  <si>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</si>
  <si>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</si>
  <si>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</si>
  <si>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</si>
  <si>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</si>
  <si>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</si>
  <si>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</si>
  <si>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</si>
  <si>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</si>
  <si>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</si>
  <si>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</si>
  <si>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</si>
  <si>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</si>
  <si>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</si>
  <si>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</si>
  <si>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</si>
  <si>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</si>
  <si>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</si>
  <si>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</si>
  <si>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</si>
  <si>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</si>
  <si>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</si>
  <si>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</si>
  <si>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</si>
  <si>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</si>
  <si>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</si>
  <si>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</si>
  <si>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</si>
  <si>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</si>
  <si>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</si>
  <si>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</si>
  <si>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</si>
  <si>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</si>
  <si>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</si>
  <si>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</si>
  <si>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</si>
  <si>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</si>
  <si>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</si>
  <si>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</si>
  <si>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</si>
  <si>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</si>
  <si>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</si>
  <si>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</si>
  <si>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</si>
  <si>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</si>
  <si>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</si>
  <si>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</si>
  <si>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</si>
  <si>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</si>
  <si>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</si>
  <si>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</si>
  <si>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</si>
  <si>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</si>
  <si>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</si>
  <si>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</si>
  <si>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</si>
  <si>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</si>
  <si>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</si>
  <si>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</si>
  <si>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</si>
  <si>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</si>
  <si>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</si>
  <si>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</si>
  <si>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</si>
  <si>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</si>
  <si>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</si>
  <si>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</si>
  <si>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</si>
  <si>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</si>
  <si>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</si>
  <si>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</si>
  <si>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</si>
  <si>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</si>
  <si>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</si>
  <si>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</si>
  <si>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</si>
  <si>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</si>
  <si>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</si>
  <si>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</si>
  <si>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</si>
  <si>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</si>
  <si>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</si>
  <si>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</si>
  <si>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</si>
  <si>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</si>
  <si>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</si>
  <si>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</si>
  <si>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</si>
  <si>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</si>
  <si>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</si>
  <si>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</si>
  <si>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</si>
  <si>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</si>
  <si>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</si>
  <si>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</si>
  <si>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</si>
  <si>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</si>
  <si>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</si>
  <si>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</si>
  <si>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</si>
  <si>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</si>
  <si>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</si>
  <si>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</si>
  <si>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</si>
  <si>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</si>
  <si>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</si>
  <si>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</si>
  <si>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</si>
  <si>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</si>
  <si>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</si>
  <si>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</si>
  <si>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</si>
  <si>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</si>
  <si>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</si>
  <si>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</si>
  <si>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</si>
  <si>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</si>
  <si>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</si>
  <si>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</si>
  <si>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</si>
  <si>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</si>
  <si>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</si>
  <si>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</si>
  <si>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</si>
  <si>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</si>
  <si>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</si>
  <si>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</si>
  <si>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</si>
  <si>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</si>
  <si>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</si>
  <si>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</si>
  <si>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</si>
  <si>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</si>
  <si>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</si>
  <si>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</si>
  <si>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</si>
  <si>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</si>
  <si>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</si>
  <si>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</si>
  <si>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</si>
  <si>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</si>
  <si>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</si>
  <si>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</si>
  <si>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</si>
  <si>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</si>
  <si>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</si>
  <si>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</si>
  <si>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</si>
  <si>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</si>
  <si>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</si>
  <si>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</si>
  <si>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</si>
  <si>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</si>
  <si>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</si>
  <si>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</si>
  <si>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</si>
  <si>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</si>
  <si>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</si>
  <si>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</si>
  <si>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</si>
  <si>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</si>
  <si>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</si>
  <si>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</si>
  <si>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</si>
  <si>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</si>
  <si>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</si>
  <si>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</si>
  <si>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</si>
  <si>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</si>
  <si>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</si>
  <si>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</si>
  <si>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</si>
  <si>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</si>
  <si>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</si>
  <si>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</si>
  <si>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</si>
  <si>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</si>
  <si>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</si>
  <si>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</si>
  <si>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</si>
  <si>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</si>
  <si>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</si>
  <si>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</si>
  <si>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</si>
  <si>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</si>
  <si>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</si>
  <si>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</si>
  <si>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</si>
  <si>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</si>
  <si>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</si>
  <si>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</si>
  <si>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</si>
  <si>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</si>
  <si>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</si>
  <si>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</si>
  <si>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</si>
  <si>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</si>
  <si>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</si>
  <si>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</si>
  <si>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</si>
  <si>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</si>
  <si>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</si>
  <si>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</si>
  <si>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</si>
  <si>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</si>
  <si>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</si>
  <si>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</si>
  <si>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</si>
  <si>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</si>
  <si>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</si>
  <si>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</si>
  <si>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</si>
  <si>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</si>
  <si>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</si>
  <si>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</si>
  <si>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</si>
  <si>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</si>
  <si>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</si>
  <si>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</si>
  <si>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</si>
  <si>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</si>
  <si>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</si>
  <si>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</si>
  <si>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</si>
  <si>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</si>
  <si>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</si>
  <si>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</si>
  <si>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</si>
  <si>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</si>
  <si>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</si>
  <si>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</si>
  <si>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</si>
  <si>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</si>
  <si>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</si>
  <si>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</si>
  <si>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</si>
  <si>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</si>
  <si>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</si>
  <si>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</si>
  <si>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</si>
  <si>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</si>
  <si>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</si>
  <si>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</si>
  <si>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</si>
  <si>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</si>
  <si>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</si>
  <si>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</si>
  <si>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</si>
  <si>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</si>
  <si>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</si>
  <si>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</si>
  <si>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</si>
  <si>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</si>
  <si>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</si>
  <si>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</si>
  <si>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</si>
  <si>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</si>
  <si>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</si>
  <si>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</si>
  <si>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</si>
  <si>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</si>
  <si>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</si>
  <si>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</si>
  <si>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</si>
  <si>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</si>
  <si>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</si>
  <si>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</si>
  <si>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</si>
  <si>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</si>
  <si>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</si>
  <si>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</si>
  <si>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</si>
  <si>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</si>
  <si>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</si>
  <si>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</si>
  <si>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</si>
  <si>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</si>
  <si>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</si>
  <si>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</si>
  <si>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</si>
  <si>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</si>
  <si>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</si>
  <si>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</si>
  <si>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</si>
  <si>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</si>
  <si>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</si>
  <si>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</si>
  <si>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</si>
  <si>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</si>
  <si>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</si>
  <si>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</si>
  <si>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</si>
  <si>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</si>
  <si>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</si>
  <si>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</si>
  <si>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</si>
  <si>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</si>
  <si>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</si>
  <si>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</si>
  <si>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</si>
  <si>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</si>
  <si>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</si>
  <si>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</si>
  <si>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</si>
  <si>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</si>
  <si>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</si>
  <si>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</si>
  <si>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</si>
  <si>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</si>
  <si>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</si>
  <si>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</si>
  <si>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</si>
  <si>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</si>
  <si>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</si>
  <si>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</si>
  <si>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</si>
  <si>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</si>
  <si>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</si>
  <si>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</si>
  <si>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</si>
  <si>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</si>
  <si>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</si>
  <si>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</si>
  <si>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</si>
  <si>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</si>
  <si>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</si>
  <si>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</si>
  <si>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</si>
  <si>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</si>
  <si>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</si>
  <si>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</si>
  <si>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</si>
  <si>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</si>
  <si>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</si>
  <si>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</si>
  <si>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</si>
  <si>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</si>
  <si>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</si>
  <si>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</si>
  <si>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</si>
  <si>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</si>
  <si>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</si>
  <si>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</si>
  <si>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</si>
  <si>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</si>
  <si>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</si>
  <si>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</si>
  <si>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</si>
  <si>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</si>
  <si>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</si>
  <si>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</si>
  <si>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</si>
  <si>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</si>
  <si>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</si>
  <si>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</si>
  <si>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</si>
  <si>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</si>
  <si>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</si>
  <si>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</si>
  <si>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</si>
  <si>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</si>
  <si>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</si>
  <si>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</si>
  <si>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</si>
  <si>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</si>
  <si>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</si>
  <si>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</si>
  <si>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</si>
  <si>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</si>
  <si>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</si>
  <si>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</si>
  <si>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</si>
  <si>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</si>
  <si>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</si>
  <si>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</si>
  <si>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</si>
  <si>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</si>
  <si>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</si>
  <si>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</si>
  <si>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</si>
  <si>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</si>
  <si>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</si>
  <si>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</si>
  <si>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</si>
  <si>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</si>
  <si>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</si>
  <si>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</si>
  <si>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</si>
  <si>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</si>
  <si>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</si>
  <si>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</si>
  <si>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</si>
  <si>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</si>
  <si>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</si>
  <si>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</si>
  <si>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</si>
  <si>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</si>
  <si>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</si>
  <si>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</si>
  <si>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</si>
  <si>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</si>
  <si>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</si>
  <si>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</si>
  <si>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</si>
  <si>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</si>
  <si>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</si>
  <si>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</si>
  <si>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</si>
  <si>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</si>
  <si>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</si>
  <si>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</si>
  <si>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</si>
  <si>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</si>
  <si>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</si>
  <si>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</si>
  <si>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</si>
  <si>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</si>
  <si>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</si>
  <si>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</si>
  <si>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</si>
  <si>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</si>
  <si>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</si>
  <si>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</si>
  <si>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</si>
  <si>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</si>
  <si>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</si>
  <si>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</si>
  <si>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</si>
  <si>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</si>
  <si>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</si>
  <si>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</si>
  <si>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</si>
  <si>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</si>
  <si>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</si>
  <si>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</si>
  <si>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</si>
  <si>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</si>
  <si>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</si>
  <si>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</si>
  <si>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</si>
  <si>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</si>
  <si>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</si>
  <si>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</si>
  <si>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</si>
  <si>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</si>
  <si>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</si>
  <si>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</si>
  <si>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</si>
  <si>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</si>
  <si>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</si>
  <si>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</si>
  <si>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</si>
  <si>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</si>
  <si>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</si>
  <si>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</si>
  <si>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</si>
  <si>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</si>
  <si>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</si>
  <si>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</si>
  <si>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</si>
  <si>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</si>
  <si>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</si>
  <si>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</si>
  <si>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</si>
  <si>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</si>
  <si>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</si>
  <si>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</si>
  <si>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</si>
  <si>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</si>
  <si>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</si>
  <si>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</si>
  <si>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</si>
  <si>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</si>
  <si>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</si>
  <si>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</si>
  <si>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</si>
  <si>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</si>
  <si>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</si>
  <si>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</si>
  <si>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</si>
  <si>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</si>
  <si>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</si>
  <si>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</si>
  <si>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</si>
  <si>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</si>
  <si>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</si>
  <si>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</si>
  <si>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</si>
  <si>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</si>
  <si>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</si>
  <si>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</si>
  <si>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</si>
  <si>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</si>
  <si>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</si>
  <si>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</si>
  <si>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</si>
  <si>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</si>
  <si>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</si>
  <si>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</si>
  <si>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</si>
  <si>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</si>
  <si>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</si>
  <si>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</si>
  <si>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</si>
  <si>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</si>
  <si>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</si>
  <si>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</si>
  <si>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</si>
  <si>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</si>
  <si>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</si>
  <si>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</si>
  <si>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</si>
  <si>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</si>
  <si>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</si>
  <si>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</si>
  <si>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</si>
  <si>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</si>
  <si>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</si>
  <si>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</si>
  <si>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</si>
  <si>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</si>
  <si>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</si>
  <si>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</si>
  <si>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</si>
  <si>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</si>
  <si>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</si>
  <si>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</si>
  <si>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</si>
  <si>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</si>
  <si>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</si>
  <si>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</si>
  <si>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</si>
  <si>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</si>
  <si>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</si>
  <si>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</si>
  <si>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</si>
  <si>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</si>
  <si>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</si>
  <si>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</si>
  <si>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</si>
  <si>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</si>
  <si>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</si>
  <si>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</si>
  <si>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</si>
  <si>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</si>
  <si>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</si>
  <si>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</si>
  <si>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</si>
  <si>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</si>
  <si>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</si>
  <si>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</si>
  <si>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</si>
  <si>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</si>
  <si>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</si>
  <si>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</si>
  <si>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</si>
  <si>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</si>
  <si>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</si>
  <si>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</si>
  <si>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</si>
  <si>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</si>
  <si>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</si>
  <si>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</si>
  <si>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</si>
  <si>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</si>
  <si>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</si>
  <si>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</si>
  <si>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</si>
  <si>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</si>
  <si>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</si>
  <si>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</si>
  <si>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</si>
  <si>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</si>
  <si>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</si>
  <si>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</si>
  <si>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</si>
  <si>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</si>
  <si>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</si>
  <si>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</si>
  <si>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</si>
  <si>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</si>
  <si>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</si>
  <si>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</si>
  <si>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</si>
  <si>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</si>
  <si>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</si>
  <si>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</si>
  <si>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</si>
  <si>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</si>
  <si>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</si>
  <si>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</si>
  <si>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</si>
  <si>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</si>
  <si>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</si>
  <si>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</si>
  <si>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</si>
  <si>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</si>
  <si>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</si>
  <si>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</si>
  <si>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</si>
  <si>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</si>
  <si>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</si>
  <si>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</si>
  <si>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</si>
  <si>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</si>
  <si>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</si>
  <si>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</si>
  <si>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</si>
  <si>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</si>
  <si>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</si>
  <si>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</si>
  <si>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</si>
  <si>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</si>
  <si>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</si>
  <si>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</si>
  <si>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</si>
  <si>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</si>
  <si>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</si>
  <si>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</si>
  <si>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</si>
  <si>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</si>
  <si>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</si>
  <si>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</si>
  <si>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</si>
  <si>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</si>
  <si>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</si>
  <si>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</si>
  <si>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</si>
  <si>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</si>
  <si>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</si>
  <si>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</si>
  <si>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</si>
  <si>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</si>
  <si>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</si>
  <si>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</si>
  <si>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</si>
  <si>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</si>
  <si>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</si>
  <si>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</si>
  <si>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</si>
  <si>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</si>
  <si>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</si>
  <si>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</si>
  <si>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</si>
  <si>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</si>
  <si>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</si>
  <si>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</si>
  <si>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</si>
  <si>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</si>
  <si>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</si>
  <si>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</si>
  <si>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</si>
  <si>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</si>
  <si>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</si>
  <si>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</si>
  <si>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</si>
  <si>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</si>
  <si>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</si>
  <si>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</si>
  <si>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</si>
  <si>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</si>
  <si>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</si>
  <si>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</si>
  <si>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</si>
  <si>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</si>
  <si>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</si>
  <si>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</si>
  <si>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</si>
  <si>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</si>
  <si>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</si>
  <si>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</si>
  <si>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</si>
  <si>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</si>
  <si>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</si>
  <si>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</si>
  <si>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</si>
  <si>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</si>
  <si>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</si>
  <si>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</si>
  <si>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</si>
  <si>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</si>
  <si>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</si>
  <si>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</si>
  <si>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</si>
  <si>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</si>
  <si>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</si>
  <si>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</si>
  <si>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</si>
  <si>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</si>
  <si>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</si>
  <si>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</si>
  <si>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</si>
  <si>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</si>
  <si>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</si>
  <si>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</si>
  <si>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</si>
  <si>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</si>
  <si>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</si>
  <si>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</si>
  <si>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</si>
  <si>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</si>
  <si>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</si>
  <si>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</si>
  <si>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</si>
  <si>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</si>
  <si>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</si>
  <si>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</si>
  <si>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</si>
  <si>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</si>
  <si>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</si>
  <si>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</si>
  <si>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</si>
  <si>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</si>
  <si>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</si>
  <si>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</si>
  <si>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</si>
  <si>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</si>
  <si>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</si>
  <si>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</si>
  <si>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</si>
  <si>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</si>
  <si>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</si>
  <si>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</si>
  <si>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</si>
  <si>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</si>
  <si>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</si>
  <si>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</si>
  <si>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</si>
  <si>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</si>
  <si>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</si>
  <si>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</si>
  <si>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</si>
  <si>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</si>
  <si>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</si>
  <si>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</si>
  <si>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</si>
  <si>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</si>
  <si>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</si>
  <si>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</si>
  <si>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</si>
  <si>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</si>
  <si>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</si>
  <si>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</si>
  <si>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</si>
  <si>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</si>
  <si>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</si>
  <si>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</si>
  <si>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</si>
  <si>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</si>
  <si>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</si>
  <si>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</si>
  <si>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</si>
  <si>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</si>
  <si>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</si>
  <si>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</si>
  <si>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</si>
  <si>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</si>
  <si>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</si>
  <si>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</si>
  <si>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</si>
  <si>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</si>
  <si>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</si>
  <si>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</si>
  <si>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</si>
  <si>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</si>
  <si>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</si>
  <si>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</si>
  <si>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</si>
  <si>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</si>
  <si>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</si>
  <si>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</si>
  <si>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</si>
  <si>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</si>
  <si>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</si>
  <si>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</si>
  <si>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</si>
  <si>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</si>
  <si>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</si>
  <si>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</si>
  <si>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</si>
  <si>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</si>
  <si>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</si>
  <si>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</si>
  <si>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</si>
  <si>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</si>
  <si>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</si>
  <si>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</si>
  <si>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</si>
  <si>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</si>
  <si>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</si>
  <si>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</si>
  <si>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</si>
  <si>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</si>
  <si>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</si>
  <si>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</si>
  <si>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</si>
  <si>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</si>
  <si>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</si>
  <si>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</si>
  <si>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</si>
  <si>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</si>
  <si>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</si>
  <si>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</si>
  <si>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</si>
  <si>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</si>
  <si>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</si>
  <si>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</si>
  <si>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</si>
  <si>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</si>
  <si>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</si>
  <si>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</si>
  <si>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</si>
  <si>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</si>
  <si>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</si>
  <si>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</si>
  <si>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</si>
  <si>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</si>
  <si>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</si>
  <si>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</si>
  <si>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</si>
  <si>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</si>
  <si>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</si>
  <si>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</si>
  <si>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</si>
  <si>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</si>
  <si>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</si>
  <si>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</si>
  <si>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</si>
  <si>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</si>
  <si>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</si>
  <si>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</si>
  <si>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</si>
  <si>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</si>
  <si>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</si>
  <si>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</si>
  <si>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</si>
  <si>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</si>
  <si>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</si>
  <si>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</si>
  <si>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</si>
  <si>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</si>
  <si>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</si>
  <si>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</si>
  <si>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</si>
  <si>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</si>
  <si>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</si>
  <si>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</si>
  <si>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</si>
  <si>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</si>
  <si>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</si>
  <si>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</si>
  <si>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</si>
  <si>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</si>
  <si>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</si>
  <si>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</si>
  <si>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</si>
  <si>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</si>
  <si>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</si>
  <si>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</si>
  <si>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</si>
  <si>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</si>
  <si>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</si>
  <si>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</si>
  <si>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</si>
  <si>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</si>
  <si>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</si>
  <si>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</si>
  <si>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</si>
  <si>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</si>
  <si>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</si>
  <si>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</si>
  <si>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</si>
  <si>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</si>
  <si>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</si>
  <si>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</si>
  <si>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</si>
  <si>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</si>
  <si>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</si>
  <si>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</si>
  <si>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</si>
  <si>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</si>
  <si>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</si>
  <si>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</si>
  <si>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</si>
  <si>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</si>
  <si>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</si>
  <si>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</si>
  <si>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</si>
  <si>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</si>
  <si>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</si>
  <si>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</si>
  <si>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</si>
  <si>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</si>
  <si>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</si>
  <si>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</si>
  <si>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</si>
  <si>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</si>
  <si>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</si>
  <si>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</si>
  <si>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</si>
  <si>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</si>
  <si>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</si>
  <si>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</si>
  <si>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</si>
  <si>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</si>
  <si>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</si>
  <si>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</si>
  <si>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</si>
  <si>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</si>
  <si>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</si>
  <si>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</si>
  <si>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</si>
  <si>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</si>
  <si>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</si>
  <si>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</si>
  <si>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</si>
  <si>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</si>
  <si>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</si>
  <si>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</si>
  <si>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</si>
  <si>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</si>
  <si>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</si>
  <si>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</si>
  <si>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</si>
  <si>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</si>
  <si>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</si>
  <si>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</si>
  <si>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</si>
  <si>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</si>
  <si>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</si>
  <si>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</si>
  <si>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</si>
  <si>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</si>
  <si>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</si>
  <si>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</si>
  <si>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</si>
  <si>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</si>
  <si>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</si>
  <si>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</si>
  <si>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</si>
  <si>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</si>
  <si>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</si>
  <si>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</si>
  <si>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</si>
  <si>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</si>
  <si>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</si>
  <si>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</si>
  <si>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</si>
  <si>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</si>
  <si>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</si>
  <si>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</si>
  <si>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</si>
  <si>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</si>
  <si>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</si>
  <si>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</si>
  <si>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</si>
  <si>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</si>
  <si>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</si>
  <si>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</si>
  <si>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</si>
  <si>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</si>
  <si>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</si>
  <si>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</si>
  <si>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</si>
  <si>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</si>
  <si>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</si>
  <si>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</si>
  <si>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</si>
  <si>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</si>
  <si>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</si>
  <si>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</si>
  <si>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</si>
  <si>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</si>
  <si>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</si>
  <si>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</si>
  <si>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</si>
  <si>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</si>
  <si>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</si>
  <si>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</si>
  <si>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</si>
  <si>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</si>
  <si>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</si>
  <si>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</si>
  <si>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</si>
  <si>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</si>
  <si>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</si>
  <si>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</si>
  <si>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</si>
  <si>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</si>
  <si>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</si>
  <si>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</si>
  <si>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</si>
  <si>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</si>
  <si>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</si>
  <si>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</si>
  <si>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</si>
  <si>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</si>
  <si>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</si>
  <si>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</si>
  <si>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</si>
  <si>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</si>
  <si>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</si>
  <si>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</si>
  <si>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</si>
  <si>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</si>
  <si>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</si>
  <si>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</si>
  <si>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</si>
  <si>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</si>
  <si>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</si>
  <si>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</si>
  <si>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</si>
  <si>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</si>
  <si>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</si>
  <si>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</si>
  <si>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</si>
  <si>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</si>
  <si>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</si>
  <si>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</si>
  <si>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</si>
  <si>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</si>
  <si>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</si>
  <si>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</si>
  <si>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</si>
  <si>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</si>
  <si>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</si>
  <si>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</si>
  <si>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</si>
  <si>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</si>
  <si>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</si>
  <si>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</si>
  <si>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</si>
  <si>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</si>
  <si>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</si>
  <si>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</si>
  <si>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</si>
  <si>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</si>
  <si>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</si>
  <si>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</si>
  <si>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</si>
  <si>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</si>
  <si>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</si>
  <si>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</si>
  <si>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</si>
  <si>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</si>
  <si>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</si>
  <si>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</si>
  <si>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</si>
  <si>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</si>
  <si>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</si>
  <si>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</si>
  <si>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</si>
  <si>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</si>
  <si>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</si>
  <si>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</si>
  <si>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</si>
  <si>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</si>
  <si>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</si>
  <si>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</si>
  <si>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</si>
  <si>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</si>
  <si>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</si>
  <si>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</si>
  <si>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</si>
  <si>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</si>
  <si>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</si>
  <si>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</si>
  <si>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</si>
  <si>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</si>
  <si>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</si>
  <si>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</si>
  <si>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</si>
  <si>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</si>
  <si>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</si>
  <si>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</si>
  <si>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</si>
  <si>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</si>
  <si>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</si>
  <si>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</si>
  <si>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</si>
  <si>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</si>
  <si>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</si>
  <si>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</si>
  <si>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</si>
  <si>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</si>
  <si>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</si>
  <si>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</si>
  <si>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</si>
  <si>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</si>
  <si>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</si>
  <si>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</si>
  <si>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</si>
  <si>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</si>
  <si>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</si>
  <si>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</si>
  <si>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</si>
  <si>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</si>
  <si>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</si>
  <si>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</si>
  <si>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</si>
  <si>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</si>
  <si>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</si>
  <si>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</si>
  <si>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</si>
  <si>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</si>
  <si>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</si>
  <si>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</si>
  <si>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</si>
  <si>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</si>
  <si>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</si>
  <si>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</si>
  <si>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</si>
  <si>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</si>
  <si>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</si>
  <si>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</si>
  <si>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</si>
  <si>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</si>
  <si>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</si>
  <si>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</si>
  <si>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</si>
  <si>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</si>
  <si>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</si>
  <si>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</si>
  <si>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</si>
  <si>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</si>
  <si>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</si>
  <si>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</si>
  <si>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</si>
  <si>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</si>
  <si>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</si>
  <si>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</si>
  <si>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</si>
  <si>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</si>
  <si>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</si>
  <si>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</si>
  <si>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</si>
  <si>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</si>
  <si>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</si>
  <si>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</si>
  <si>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</si>
  <si>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</si>
  <si>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</si>
  <si>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</si>
  <si>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</si>
  <si>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</si>
  <si>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</si>
  <si>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</si>
  <si>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</si>
  <si>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</si>
  <si>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</si>
  <si>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</si>
  <si>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</si>
  <si>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</si>
  <si>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</si>
  <si>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</si>
  <si>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</si>
  <si>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</si>
  <si>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</si>
  <si>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</si>
  <si>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</si>
  <si>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</si>
  <si>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</si>
  <si>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</si>
  <si>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</si>
  <si>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</si>
  <si>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</si>
  <si>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</si>
  <si>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</si>
  <si>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</si>
  <si>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</si>
  <si>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</si>
  <si>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</si>
  <si>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</si>
  <si>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</si>
  <si>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</si>
  <si>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</si>
  <si>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</si>
  <si>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</si>
  <si>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</si>
  <si>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</si>
  <si>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</si>
  <si>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</si>
  <si>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</si>
  <si>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</si>
  <si>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</si>
  <si>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</si>
  <si>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</si>
  <si>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</si>
  <si>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</si>
  <si>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</si>
  <si>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</si>
  <si>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</si>
  <si>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</si>
  <si>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</si>
  <si>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</si>
  <si>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</si>
  <si>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</si>
  <si>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</si>
  <si>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</si>
  <si>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</si>
  <si>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</si>
  <si>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</si>
  <si>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</si>
  <si>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</si>
  <si>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</si>
  <si>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</si>
  <si>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</si>
  <si>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</si>
  <si>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</si>
  <si>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</si>
  <si>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</si>
  <si>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</si>
  <si>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</si>
  <si>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</si>
  <si>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</si>
  <si>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</si>
  <si>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</si>
  <si>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</si>
  <si>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</si>
  <si>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</si>
  <si>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</si>
  <si>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</si>
  <si>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</si>
  <si>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</si>
  <si>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</si>
  <si>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</si>
  <si>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</si>
  <si>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</si>
  <si>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</si>
  <si>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</si>
  <si>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</si>
  <si>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</si>
  <si>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</si>
  <si>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</si>
  <si>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</si>
  <si>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</si>
  <si>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</si>
  <si>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</si>
  <si>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</si>
  <si>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</si>
  <si>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</si>
  <si>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</si>
  <si>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</si>
  <si>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</si>
  <si>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</si>
  <si>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</si>
  <si>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</si>
  <si>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</si>
  <si>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</si>
  <si>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</si>
  <si>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</si>
  <si>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</si>
  <si>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</si>
  <si>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</si>
  <si>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</si>
  <si>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</si>
  <si>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</si>
  <si>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</si>
  <si>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</si>
  <si>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</si>
  <si>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</si>
  <si>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</si>
  <si>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</si>
  <si>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</si>
  <si>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</si>
  <si>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</si>
  <si>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</si>
  <si>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</si>
  <si>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</si>
  <si>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</si>
  <si>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</si>
  <si>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</si>
  <si>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</si>
  <si>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</si>
  <si>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</si>
  <si>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</si>
  <si>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</si>
  <si>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</si>
  <si>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</si>
  <si>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</si>
  <si>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</si>
  <si>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</si>
  <si>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</si>
  <si>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</si>
  <si>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</si>
  <si>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</si>
  <si>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</si>
  <si>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</si>
  <si>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</si>
  <si>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</si>
  <si>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</si>
  <si>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</si>
  <si>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</si>
  <si>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</si>
  <si>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</si>
  <si>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</si>
  <si>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</si>
  <si>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</si>
  <si>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</si>
  <si>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</si>
  <si>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</si>
  <si>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</si>
  <si>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</si>
  <si>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</si>
  <si>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</si>
  <si>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</si>
  <si>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</si>
  <si>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</si>
  <si>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</si>
  <si>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</si>
  <si>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</si>
  <si>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</si>
  <si>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</si>
  <si>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</si>
  <si>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</si>
  <si>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</si>
  <si>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</si>
  <si>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</si>
  <si>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</si>
  <si>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</si>
  <si>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</si>
  <si>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</si>
  <si>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</si>
  <si>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</si>
  <si>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</si>
  <si>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</si>
  <si>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</si>
  <si>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</si>
  <si>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</si>
  <si>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</si>
  <si>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</si>
  <si>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</si>
  <si>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</si>
  <si>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</si>
  <si>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</si>
  <si>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</si>
  <si>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</si>
  <si>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</si>
  <si>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</si>
  <si>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</si>
  <si>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</si>
  <si>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</si>
  <si>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</si>
  <si>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</si>
  <si>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</si>
  <si>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</si>
  <si>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</si>
  <si>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</si>
  <si>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</si>
  <si>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</si>
  <si>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</si>
  <si>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</si>
  <si>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</si>
  <si>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</si>
  <si>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</si>
  <si>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</si>
  <si>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</si>
  <si>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</si>
  <si>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</si>
  <si>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</si>
  <si>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</si>
  <si>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</si>
  <si>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</si>
  <si>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</si>
  <si>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</si>
  <si>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</si>
  <si>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</si>
  <si>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</si>
  <si>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</si>
  <si>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</si>
  <si>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</si>
  <si>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</si>
  <si>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</si>
  <si>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</si>
  <si>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</si>
  <si>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</si>
  <si>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</si>
  <si>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</si>
  <si>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</si>
  <si>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</si>
  <si>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</si>
  <si>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</si>
  <si>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</si>
  <si>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</si>
  <si>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</si>
  <si>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</si>
  <si>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</si>
  <si>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</si>
  <si>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</si>
  <si>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</si>
  <si>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</si>
  <si>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</si>
  <si>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</si>
  <si>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</si>
  <si>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</si>
  <si>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</si>
  <si>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</si>
  <si>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</si>
  <si>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</si>
  <si>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</si>
  <si>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</si>
  <si>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</si>
  <si>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</si>
  <si>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</si>
  <si>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</si>
  <si>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</si>
  <si>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</si>
  <si>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</si>
  <si>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</si>
  <si>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</si>
  <si>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</si>
  <si>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</si>
  <si>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</si>
  <si>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</si>
  <si>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</si>
  <si>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</si>
  <si>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</si>
  <si>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</si>
  <si>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</si>
  <si>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</si>
  <si>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</si>
  <si>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</si>
  <si>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</si>
  <si>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</si>
  <si>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</si>
  <si>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</si>
  <si>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</si>
  <si>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</si>
  <si>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</si>
  <si>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</si>
  <si>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</si>
  <si>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</si>
  <si>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</si>
  <si>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</si>
  <si>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</si>
  <si>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</si>
  <si>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</si>
  <si>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</si>
  <si>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</si>
  <si>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</si>
  <si>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</si>
  <si>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</si>
  <si>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</si>
  <si>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</si>
  <si>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</si>
  <si>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</si>
  <si>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</si>
  <si>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</si>
  <si>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</si>
  <si>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</si>
  <si>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</si>
  <si>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</si>
  <si>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</si>
  <si>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</si>
  <si>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</si>
  <si>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</si>
  <si>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</si>
  <si>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</si>
  <si>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</si>
  <si>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</si>
  <si>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</si>
  <si>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</si>
  <si>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</si>
  <si>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</si>
  <si>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</si>
  <si>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</si>
  <si>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</si>
  <si>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</si>
  <si>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</si>
  <si>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</si>
  <si>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</si>
  <si>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</si>
  <si>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</si>
  <si>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</si>
  <si>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</si>
  <si>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</si>
  <si>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</si>
  <si>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</si>
  <si>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</si>
  <si>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</si>
  <si>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</si>
  <si>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</si>
  <si>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</si>
  <si>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</si>
  <si>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</si>
  <si>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</si>
  <si>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</si>
  <si>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</si>
  <si>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</si>
  <si>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</si>
  <si>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</si>
  <si>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</si>
  <si>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</si>
  <si>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</si>
  <si>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</si>
  <si>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</si>
  <si>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</si>
  <si>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</si>
  <si>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</si>
  <si>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</si>
  <si>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</si>
  <si>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</si>
  <si>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</si>
  <si>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</si>
  <si>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</si>
  <si>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</si>
  <si>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</si>
  <si>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</si>
  <si>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</si>
  <si>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</si>
  <si>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</si>
  <si>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</si>
  <si>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</si>
  <si>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</si>
  <si>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</si>
  <si>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</si>
  <si>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</si>
  <si>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</si>
  <si>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</si>
  <si>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</si>
  <si>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</si>
  <si>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</si>
  <si>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</si>
  <si>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</si>
  <si>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</si>
  <si>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</si>
  <si>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</si>
  <si>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</si>
  <si>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</si>
  <si>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</si>
  <si>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</si>
  <si>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</si>
  <si>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</si>
  <si>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</si>
  <si>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</si>
  <si>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</si>
  <si>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</si>
  <si>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</si>
  <si>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</si>
  <si>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</si>
  <si>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</si>
  <si>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</si>
  <si>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</si>
  <si>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</si>
  <si>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</si>
  <si>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</si>
  <si>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</si>
  <si>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</si>
  <si>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</si>
  <si>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</si>
  <si>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</si>
  <si>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</si>
  <si>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</si>
  <si>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</si>
  <si>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</si>
  <si>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</si>
  <si>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</si>
  <si>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</si>
  <si>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</si>
  <si>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</si>
  <si>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</si>
  <si>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</si>
  <si>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</si>
  <si>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</si>
  <si>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</si>
  <si>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</si>
  <si>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</si>
  <si>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</si>
  <si>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</si>
  <si>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</si>
  <si>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</si>
  <si>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</si>
  <si>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</si>
  <si>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</si>
  <si>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</si>
  <si>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</si>
  <si>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</si>
  <si>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</si>
  <si>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</si>
  <si>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</si>
  <si>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</si>
  <si>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</si>
  <si>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</si>
  <si>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</si>
  <si>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</si>
  <si>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</si>
  <si>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</si>
  <si>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</si>
  <si>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</si>
  <si>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</si>
  <si>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</si>
  <si>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</si>
  <si>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</si>
  <si>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</si>
  <si>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</si>
  <si>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</si>
  <si>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</si>
  <si>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</si>
  <si>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</si>
  <si>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</si>
  <si>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</si>
  <si>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</si>
  <si>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</si>
  <si>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</si>
  <si>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</si>
  <si>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</si>
  <si>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</si>
  <si>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</si>
  <si>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</si>
  <si>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</si>
  <si>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</si>
  <si>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</si>
  <si>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</si>
  <si>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</si>
  <si>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</si>
  <si>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</si>
  <si>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</si>
  <si>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</si>
  <si>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</si>
  <si>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</si>
  <si>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</si>
  <si>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</si>
  <si>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</si>
  <si>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</si>
  <si>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</si>
  <si>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</si>
  <si>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</si>
  <si>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</si>
  <si>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</si>
  <si>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</si>
  <si>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</si>
  <si>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</si>
  <si>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</si>
  <si>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</si>
  <si>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</si>
  <si>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</si>
  <si>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</si>
  <si>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</si>
  <si>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</si>
  <si>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</si>
  <si>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</si>
  <si>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</si>
  <si>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</si>
  <si>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</si>
  <si>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</si>
  <si>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</si>
  <si>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</si>
  <si>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</si>
  <si>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</si>
  <si>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</si>
  <si>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</si>
  <si>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</si>
  <si>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</si>
  <si>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</si>
  <si>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</si>
  <si>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</si>
  <si>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</si>
  <si>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</si>
  <si>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</si>
  <si>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</si>
  <si>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</si>
  <si>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</si>
  <si>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</si>
  <si>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</si>
  <si>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</si>
  <si>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</si>
  <si>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</si>
  <si>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</si>
  <si>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</si>
  <si>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</si>
  <si>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</si>
  <si>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</si>
  <si>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</si>
  <si>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</si>
  <si>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</si>
  <si>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</si>
  <si>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</si>
  <si>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</si>
  <si>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</si>
  <si>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</si>
  <si>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</si>
  <si>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</si>
  <si>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</si>
  <si>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</si>
  <si>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</si>
  <si>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</si>
  <si>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</si>
  <si>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</si>
  <si>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</si>
  <si>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</si>
  <si>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</si>
  <si>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</si>
  <si>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</si>
  <si>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</si>
  <si>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</si>
  <si>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</si>
  <si>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</si>
  <si>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</si>
  <si>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</si>
  <si>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</si>
  <si>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</si>
  <si>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</si>
  <si>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</si>
  <si>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</si>
  <si>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</si>
  <si>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</si>
  <si>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</si>
  <si>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</si>
  <si>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</si>
  <si>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</si>
  <si>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</si>
  <si>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</si>
  <si>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</si>
  <si>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</si>
  <si>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</si>
  <si>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</si>
  <si>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</si>
  <si>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</si>
  <si>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</si>
  <si>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</si>
  <si>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</si>
  <si>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</si>
  <si>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</si>
  <si>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</si>
  <si>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</si>
  <si>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</si>
  <si>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</si>
  <si>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</si>
  <si>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</si>
  <si>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</si>
  <si>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</si>
  <si>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</si>
  <si>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</si>
  <si>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</si>
  <si>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</si>
  <si>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</si>
  <si>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</si>
  <si>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</si>
  <si>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</si>
  <si>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</si>
  <si>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</si>
  <si>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</si>
  <si>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</si>
  <si>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</si>
  <si>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</si>
  <si>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</si>
  <si>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</si>
  <si>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</si>
  <si>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</si>
  <si>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</si>
  <si>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</si>
  <si>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</si>
  <si>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</si>
  <si>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</si>
  <si>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</si>
  <si>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</si>
  <si>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</si>
  <si>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</si>
  <si>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</si>
  <si>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</si>
  <si>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</si>
  <si>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</si>
  <si>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</si>
  <si>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</si>
  <si>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</si>
  <si>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</si>
  <si>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</si>
  <si>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</si>
  <si>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</si>
  <si>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</si>
  <si>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</si>
  <si>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</si>
  <si>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</si>
  <si>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</si>
  <si>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</si>
  <si>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</si>
  <si>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</si>
  <si>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</si>
  <si>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</si>
  <si>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</si>
  <si>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</si>
  <si>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</si>
  <si>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</si>
  <si>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</si>
  <si>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</si>
  <si>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</si>
  <si>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</si>
  <si>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</si>
  <si>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</si>
  <si>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</si>
  <si>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</si>
  <si>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</si>
  <si>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</si>
  <si>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</si>
  <si>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</si>
  <si>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</si>
  <si>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</si>
  <si>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</si>
  <si>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</si>
  <si>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</si>
  <si>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</si>
  <si>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</si>
  <si>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</si>
  <si>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</si>
  <si>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</si>
  <si>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</si>
  <si>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</si>
  <si>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</si>
  <si>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</si>
  <si>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</si>
  <si>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</si>
  <si>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</si>
  <si>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</si>
  <si>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</si>
  <si>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</si>
  <si>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</si>
  <si>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</si>
  <si>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</si>
  <si>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</si>
  <si>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</si>
  <si>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</si>
  <si>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</si>
  <si>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</si>
  <si>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</si>
  <si>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</si>
  <si>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</si>
  <si>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</si>
  <si>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</si>
  <si>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</si>
  <si>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</si>
  <si>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</si>
  <si>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</si>
  <si>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</si>
  <si>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</si>
  <si>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</si>
  <si>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</si>
  <si>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</si>
  <si>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</si>
  <si>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</si>
  <si>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</si>
  <si>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</si>
  <si>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</si>
  <si>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</si>
  <si>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</si>
  <si>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</si>
  <si>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</si>
  <si>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</si>
  <si>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</si>
  <si>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</si>
  <si>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</si>
  <si>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</si>
  <si>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</si>
  <si>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</si>
  <si>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</si>
  <si>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</si>
  <si>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</si>
  <si>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</si>
  <si>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</si>
  <si>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</si>
  <si>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</si>
  <si>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</si>
  <si>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</si>
  <si>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</si>
  <si>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</si>
  <si>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</si>
  <si>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</si>
  <si>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</si>
  <si>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</si>
  <si>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</si>
  <si>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</si>
  <si>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</si>
  <si>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</si>
  <si>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</si>
  <si>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</si>
  <si>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</si>
  <si>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</si>
  <si>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</si>
  <si>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</si>
  <si>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</si>
  <si>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</si>
  <si>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</si>
  <si>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</si>
  <si>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</si>
  <si>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</si>
  <si>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</si>
  <si>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</si>
  <si>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</si>
  <si>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</si>
  <si>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</si>
  <si>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</si>
  <si>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</si>
  <si>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</si>
  <si>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</si>
  <si>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</si>
  <si>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</si>
  <si>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</si>
  <si>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</si>
  <si>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</si>
  <si>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</si>
  <si>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</si>
  <si>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</si>
  <si>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</si>
  <si>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</si>
  <si>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</si>
  <si>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</si>
  <si>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</si>
  <si>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</si>
  <si>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</si>
  <si>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</si>
  <si>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</si>
  <si>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</si>
  <si>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</si>
  <si>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</si>
  <si>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</si>
  <si>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</si>
  <si>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</si>
  <si>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</si>
  <si>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</si>
  <si>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</si>
  <si>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</si>
  <si>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</si>
  <si>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</si>
  <si>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</si>
  <si>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</si>
  <si>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</si>
  <si>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</si>
  <si>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</si>
  <si>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</si>
  <si>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</si>
  <si>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</si>
  <si>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</si>
  <si>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</si>
  <si>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</si>
  <si>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</si>
  <si>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</si>
  <si>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</si>
  <si>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</si>
  <si>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</si>
  <si>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</si>
  <si>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</si>
  <si>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</si>
  <si>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</si>
  <si>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</si>
  <si>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</si>
  <si>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</si>
  <si>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</si>
  <si>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</si>
  <si>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</si>
  <si>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</si>
  <si>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</si>
  <si>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</si>
  <si>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</si>
  <si>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</si>
  <si>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</si>
  <si>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</si>
  <si>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</si>
  <si>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</si>
  <si>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</si>
  <si>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</si>
  <si>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</si>
  <si>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</si>
  <si>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</si>
  <si>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</si>
  <si>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</si>
  <si>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</si>
  <si>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</si>
  <si>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</si>
  <si>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</si>
  <si>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</si>
  <si>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</si>
  <si>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</si>
  <si>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</si>
  <si>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</si>
  <si>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</si>
  <si>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</si>
  <si>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</si>
  <si>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</si>
  <si>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</si>
  <si>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</si>
  <si>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</si>
  <si>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</si>
  <si>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</si>
  <si>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</si>
  <si>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</si>
  <si>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</si>
  <si>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</si>
  <si>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</si>
  <si>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</si>
  <si>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</si>
  <si>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</si>
  <si>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</si>
  <si>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</si>
  <si>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</si>
  <si>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</si>
  <si>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</si>
  <si>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</si>
  <si>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</si>
  <si>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</si>
  <si>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</si>
  <si>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</si>
  <si>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</si>
  <si>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</si>
  <si>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</si>
  <si>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</si>
  <si>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</si>
  <si>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</si>
  <si>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</si>
  <si>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</si>
  <si>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</si>
  <si>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</si>
  <si>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</si>
  <si>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</si>
  <si>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</si>
  <si>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</si>
  <si>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</si>
  <si>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</si>
  <si>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</si>
  <si>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</si>
  <si>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</si>
  <si>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</si>
  <si>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</si>
  <si>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</si>
  <si>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</si>
  <si>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</si>
  <si>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</si>
  <si>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</si>
  <si>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</si>
  <si>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</si>
  <si>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</si>
  <si>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</si>
  <si>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</si>
  <si>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</si>
  <si>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</si>
  <si>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</si>
  <si>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</si>
  <si>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</si>
  <si>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</si>
  <si>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</si>
  <si>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</si>
  <si>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</si>
  <si>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</si>
  <si>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</si>
  <si>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</si>
  <si>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</si>
  <si>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</si>
  <si>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</si>
  <si>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</si>
  <si>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</si>
  <si>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</si>
  <si>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</si>
  <si>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</si>
  <si>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</si>
  <si>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</si>
  <si>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</si>
  <si>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</si>
  <si>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</si>
  <si>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</si>
  <si>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</si>
  <si>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</si>
  <si>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</si>
  <si>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</si>
  <si>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</si>
  <si>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</si>
  <si>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</si>
  <si>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</si>
  <si>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</si>
  <si>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</si>
  <si>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</si>
  <si>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</si>
  <si>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</si>
  <si>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</si>
  <si>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</si>
  <si>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</si>
  <si>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</si>
  <si>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</si>
  <si>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</si>
  <si>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</si>
  <si>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</si>
  <si>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</si>
  <si>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</si>
  <si>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</si>
  <si>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</si>
  <si>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</si>
  <si>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</si>
  <si>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</si>
  <si>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</si>
  <si>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</si>
  <si>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</si>
  <si>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</si>
  <si>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</si>
  <si>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</si>
  <si>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</si>
  <si>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</si>
  <si>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</si>
  <si>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</si>
  <si>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</si>
  <si>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</si>
  <si>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</si>
  <si>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</si>
  <si>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</si>
  <si>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</si>
  <si>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</si>
  <si>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</si>
  <si>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</si>
  <si>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</si>
  <si>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</si>
  <si>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</si>
  <si>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</si>
  <si>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</si>
  <si>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</si>
  <si>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</si>
  <si>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</si>
  <si>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</si>
  <si>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</si>
  <si>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</si>
  <si>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</si>
  <si>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</si>
  <si>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</si>
  <si>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</si>
  <si>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</si>
  <si>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</si>
  <si>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</si>
  <si>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</si>
  <si>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</si>
  <si>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</si>
  <si>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</si>
  <si>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</si>
  <si>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</si>
  <si>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</si>
  <si>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</si>
  <si>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</si>
  <si>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</si>
  <si>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</si>
  <si>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</si>
  <si>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</si>
  <si>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</si>
  <si>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</si>
  <si>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</si>
  <si>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</si>
  <si>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</si>
  <si>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</si>
  <si>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</si>
  <si>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</si>
  <si>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</si>
  <si>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</si>
  <si>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</si>
  <si>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</si>
  <si>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</si>
  <si>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</si>
  <si>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</si>
  <si>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</si>
  <si>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</si>
  <si>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</si>
  <si>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</si>
  <si>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</si>
  <si>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</si>
  <si>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</si>
  <si>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</si>
  <si>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</si>
  <si>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</si>
  <si>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</si>
  <si>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</si>
  <si>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</si>
  <si>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</si>
  <si>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</si>
  <si>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</si>
  <si>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</si>
  <si>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</si>
  <si>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</si>
  <si>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</si>
  <si>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</si>
  <si>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</si>
  <si>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</si>
  <si>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</si>
  <si>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</si>
  <si>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</si>
  <si>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</si>
  <si>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</si>
  <si>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</si>
  <si>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</si>
  <si>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</si>
  <si>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</si>
  <si>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</si>
  <si>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</si>
  <si>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</si>
  <si>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</si>
  <si>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</si>
  <si>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</si>
  <si>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</si>
  <si>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</si>
  <si>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</si>
  <si>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</si>
  <si>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</si>
  <si>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</si>
  <si>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</si>
  <si>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</si>
  <si>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</si>
  <si>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</si>
  <si>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</si>
  <si>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</si>
  <si>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</si>
  <si>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</si>
  <si>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</si>
  <si>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</si>
  <si>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</si>
  <si>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</si>
  <si>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</si>
  <si>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</si>
  <si>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</si>
  <si>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</si>
  <si>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</si>
  <si>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</si>
  <si>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</si>
  <si>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</si>
  <si>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</si>
  <si>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</si>
  <si>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</si>
  <si>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</si>
  <si>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</si>
  <si>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</si>
  <si>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</si>
  <si>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</si>
  <si>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</si>
  <si>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</si>
  <si>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</si>
  <si>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</si>
  <si>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</si>
  <si>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</si>
  <si>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</si>
  <si>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</si>
  <si>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</si>
  <si>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</si>
  <si>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</si>
  <si>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</si>
  <si>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</si>
  <si>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</si>
  <si>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</si>
  <si>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</si>
  <si>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</si>
  <si>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</si>
  <si>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</si>
  <si>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</si>
  <si>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</si>
  <si>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</si>
  <si>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</si>
  <si>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</si>
  <si>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</si>
  <si>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</si>
  <si>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</si>
  <si>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</si>
  <si>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</si>
  <si>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</si>
  <si>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</si>
  <si>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</si>
  <si>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</si>
  <si>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</si>
  <si>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</si>
  <si>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</si>
  <si>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</si>
  <si>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</si>
  <si>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</si>
  <si>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</si>
  <si>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</si>
  <si>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</si>
  <si>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</si>
  <si>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</si>
  <si>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</si>
  <si>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</si>
  <si>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</si>
  <si>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</si>
  <si>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</si>
  <si>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</si>
  <si>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</si>
  <si>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</si>
  <si>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</si>
  <si>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</si>
  <si>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2021-47-47001432020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</si>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</sst>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75" zoomScaleNormal="75" zoomScaleSheetLayoutView="40" zoomScalePageLayoutView="40" workbookViewId="0">
      <selection activeCell="E117" sqref="E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2676</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711</v>
      </c>
      <c r="J20" s="143" t="s">
        <v>713</v>
      </c>
      <c r="K20" s="144">
        <v>1394547180</v>
      </c>
      <c r="L20" s="145">
        <v>44197</v>
      </c>
      <c r="M20" s="145">
        <v>44561</v>
      </c>
      <c r="N20" s="129">
        <f>+(M20-L20)/30</f>
        <v>12.133333333333333</v>
      </c>
      <c r="O20" s="132"/>
      <c r="U20" s="128"/>
      <c r="V20" s="105">
        <f ca="1">NOW()</f>
        <v>44194.621523611109</v>
      </c>
      <c r="W20" s="105">
        <f ca="1">NOW()</f>
        <v>44194.621523611109</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2677</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2678</v>
      </c>
      <c r="E48" s="170">
        <v>39839</v>
      </c>
      <c r="F48" s="170">
        <v>40178</v>
      </c>
      <c r="G48" s="153">
        <f>IF(AND(E48&lt;&gt;"",F48&lt;&gt;""),((F48-E48)/30),"")</f>
        <v>11.3</v>
      </c>
      <c r="H48" s="116" t="s">
        <v>2688</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2679</v>
      </c>
      <c r="E49" s="170">
        <v>39839</v>
      </c>
      <c r="F49" s="170">
        <v>40178</v>
      </c>
      <c r="G49" s="153">
        <f t="shared" ref="G49:G50" si="2">IF(AND(E49&lt;&gt;"",F49&lt;&gt;""),((F49-E49)/30),"")</f>
        <v>11.3</v>
      </c>
      <c r="H49" s="116" t="s">
        <v>2688</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2680</v>
      </c>
      <c r="E50" s="170">
        <v>40205</v>
      </c>
      <c r="F50" s="170">
        <v>40543</v>
      </c>
      <c r="G50" s="153">
        <f t="shared" si="2"/>
        <v>11.266666666666667</v>
      </c>
      <c r="H50" s="116" t="s">
        <v>2688</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2681</v>
      </c>
      <c r="E51" s="170">
        <v>40205</v>
      </c>
      <c r="F51" s="170">
        <v>40543</v>
      </c>
      <c r="G51" s="153">
        <f t="shared" ref="G51:G107" si="4">IF(AND(E51&lt;&gt;"",F51&lt;&gt;""),((F51-E51)/30),"")</f>
        <v>11.266666666666667</v>
      </c>
      <c r="H51" s="116" t="s">
        <v>2688</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2682</v>
      </c>
      <c r="E52" s="170">
        <v>40557</v>
      </c>
      <c r="F52" s="170">
        <v>40908</v>
      </c>
      <c r="G52" s="153">
        <f t="shared" si="4"/>
        <v>11.7</v>
      </c>
      <c r="H52" s="116" t="s">
        <v>2688</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2683</v>
      </c>
      <c r="E53" s="170">
        <v>41298</v>
      </c>
      <c r="F53" s="170">
        <v>41639</v>
      </c>
      <c r="G53" s="153">
        <f t="shared" si="4"/>
        <v>11.366666666666667</v>
      </c>
      <c r="H53" s="116" t="s">
        <v>2688</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2684</v>
      </c>
      <c r="E54" s="170">
        <v>43738</v>
      </c>
      <c r="F54" s="170">
        <v>43822</v>
      </c>
      <c r="G54" s="153">
        <f t="shared" si="4"/>
        <v>2.8</v>
      </c>
      <c r="H54" s="116" t="s">
        <v>2688</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2685</v>
      </c>
      <c r="E55" s="170">
        <v>43922</v>
      </c>
      <c r="F55" s="170">
        <v>44165</v>
      </c>
      <c r="G55" s="153">
        <f t="shared" si="4"/>
        <v>8.1</v>
      </c>
      <c r="H55" s="116" t="s">
        <v>2689</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2685</v>
      </c>
      <c r="E56" s="170">
        <v>43922</v>
      </c>
      <c r="F56" s="170">
        <v>44165</v>
      </c>
      <c r="G56" s="153">
        <f t="shared" si="4"/>
        <v>8.1</v>
      </c>
      <c r="H56" s="116" t="s">
        <v>2689</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2685</v>
      </c>
      <c r="E57" s="170">
        <v>43922</v>
      </c>
      <c r="F57" s="170">
        <v>44165</v>
      </c>
      <c r="G57" s="153">
        <f t="shared" si="4"/>
        <v>8.1</v>
      </c>
      <c r="H57" s="116" t="s">
        <v>2689</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2686</v>
      </c>
      <c r="E58" s="170">
        <v>43922</v>
      </c>
      <c r="F58" s="170">
        <v>44165</v>
      </c>
      <c r="G58" s="153">
        <f t="shared" si="4"/>
        <v>8.1</v>
      </c>
      <c r="H58" s="116" t="s">
        <v>2689</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2687</v>
      </c>
      <c r="E59" s="170">
        <v>43922</v>
      </c>
      <c r="F59" s="170">
        <v>44165</v>
      </c>
      <c r="G59" s="153">
        <f t="shared" si="4"/>
        <v>8.1</v>
      </c>
      <c r="H59" s="116" t="s">
        <v>2690</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2687</v>
      </c>
      <c r="E60" s="170">
        <v>43922</v>
      </c>
      <c r="F60" s="170">
        <v>44165</v>
      </c>
      <c r="G60" s="153">
        <f t="shared" si="4"/>
        <v>8.1</v>
      </c>
      <c r="H60" s="116" t="s">
        <v>2690</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2687</v>
      </c>
      <c r="E61" s="170">
        <v>43922</v>
      </c>
      <c r="F61" s="170">
        <v>44165</v>
      </c>
      <c r="G61" s="153">
        <f t="shared" si="4"/>
        <v>8.1</v>
      </c>
      <c r="H61" s="116" t="s">
        <v>2690</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2691</v>
      </c>
      <c r="E114" s="139">
        <v>43883</v>
      </c>
      <c r="F114" s="139">
        <v>44196</v>
      </c>
      <c r="G114" s="153">
        <f>IF(AND(E114&lt;&gt;"",F114&lt;&gt;""),((F114-E114)/30),"")</f>
        <v>10.433333333333334</v>
      </c>
      <c r="H114" s="116" t="s">
        <v>2688</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2691</v>
      </c>
      <c r="E115" s="139">
        <v>43883</v>
      </c>
      <c r="F115" s="139">
        <v>44196</v>
      </c>
      <c r="G115" s="153">
        <f t="shared" ref="G115:G116" si="6">IF(AND(E115&lt;&gt;"",F115&lt;&gt;""),((F115-E115)/30),"")</f>
        <v>10.433333333333334</v>
      </c>
      <c r="H115" s="116" t="s">
        <v>2688</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0.02</v>
      </c>
      <c r="G179" s="158">
        <f>IF(F179&gt;0,SUM(E179+F179),"")</f>
        <v>0.04</v>
      </c>
      <c r="H179" s="5"/>
      <c r="I179" s="186" t="s">
        <v>2671</v>
      </c>
      <c r="J179" s="186"/>
      <c r="K179" s="186"/>
      <c r="L179" s="186"/>
      <c r="M179" s="165">
        <v>0.02</v>
      </c>
      <c r="O179" s="8"/>
      <c r="Q179" s="19"/>
      <c r="R179" s="152">
        <f>IF(M179&gt;0,SUM(L179+M179),"")</f>
        <v>0.02</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55781887.200000003</v>
      </c>
      <c r="F185" s="92"/>
      <c r="G185" s="93"/>
      <c r="H185" s="88"/>
      <c r="I185" s="90" t="s">
        <v>2627</v>
      </c>
      <c r="J185" s="159">
        <f>+SUM(M179:M183)</f>
        <v>0.02</v>
      </c>
      <c r="K185" s="231" t="s">
        <v>2628</v>
      </c>
      <c r="L185" s="231"/>
      <c r="M185" s="94">
        <f>+J185*(SUM(K20:K35))</f>
        <v>27890943.600000001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2692</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2693</v>
      </c>
      <c r="J211" s="27" t="s">
        <v>2622</v>
      </c>
      <c r="K211" s="120" t="s">
        <v>2694</v>
      </c>
      <c r="L211" s="21"/>
      <c r="M211" s="21"/>
      <c r="N211" s="21"/>
      <c r="O211" s="8"/>
    </row>
    <row r="212" spans="1:15" x14ac:dyDescent="0.25">
      <c r="A212" s="9"/>
      <c r="B212" s="27" t="s">
        <v>2619</v>
      </c>
      <c r="C212" s="141" t="s">
        <v>2692</v>
      </c>
      <c r="D212" s="21"/>
      <c r="G212" s="27" t="s">
        <v>2621</v>
      </c>
      <c r="H212" s="171">
        <v>3002200940</v>
      </c>
      <c r="J212" s="27" t="s">
        <v>2623</v>
      </c>
      <c r="K212" s="120"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www.w3.org/XML/1998/namespace"/>
    <ds:schemaRef ds:uri="http://schemas.microsoft.com/office/2006/documentManagement/types"/>
    <ds:schemaRef ds:uri="http://purl.org/dc/elements/1.1/"/>
    <ds:schemaRef ds:uri="4fb10211-09fb-4e80-9f0b-184718d5d98c"/>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2020-12-28T23:01:04Z</cp:lastPrinted>
  <dcterms:created xsi:type="dcterms:W3CDTF">2020-10-14T21:57:42Z</dcterms:created>
  <dcterms:modified xsi:type="dcterms:W3CDTF">2020-12-29T19:55:09Z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