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ropbox\FORMATOS POAI\2020\ADMINISTRATIVO\CONTRATACION 2021\"/>
    </mc:Choice>
  </mc:AlternateContent>
  <xr:revisionPtr revIDLastSave="0" documentId="13_ncr:1_{7F85C241-1183-4D0F-A72E-A06755DE4FC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<sst xmlns="http://schemas.openxmlformats.org/spreadsheetml/2006/main" count="3278" uniqueCount="2732">
  <si>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</si>
  <si>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</si>
  <si>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</si>
  <si>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</si>
  <si>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</si>
  <si>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</si>
  <si>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</si>
  <si>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</si>
  <si>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</si>
  <si>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</si>
  <si>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</si>
  <si>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</si>
  <si>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</si>
  <si>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</si>
  <si>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</si>
  <si>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</si>
  <si>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</si>
  <si>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</si>
  <si>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</si>
  <si>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</si>
  <si>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</si>
  <si>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</si>
  <si>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</si>
  <si>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</si>
  <si>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</si>
  <si>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</si>
  <si>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</si>
  <si>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</si>
  <si>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</si>
  <si>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</si>
  <si>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</si>
  <si>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</si>
  <si>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</si>
  <si>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</si>
  <si>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</si>
  <si>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</si>
  <si>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</si>
  <si>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</si>
  <si>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</si>
  <si>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</si>
  <si>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</si>
  <si>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</si>
  <si>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</si>
  <si>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</si>
  <si>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</si>
  <si>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</si>
  <si>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</si>
  <si>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</si>
  <si>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</si>
  <si>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</si>
  <si>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</si>
  <si>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</si>
  <si>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</si>
  <si>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</si>
  <si>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</si>
  <si>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</si>
  <si>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</si>
  <si>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</si>
  <si>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</si>
  <si>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</si>
  <si>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</si>
  <si>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</si>
  <si>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</si>
  <si>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</si>
  <si>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</si>
  <si>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</si>
  <si>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</si>
  <si>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</si>
  <si>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</si>
  <si>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</si>
  <si>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</si>
  <si>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</si>
  <si>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</si>
  <si>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</si>
  <si>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</si>
  <si>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</si>
  <si>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</si>
  <si>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</si>
  <si>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</si>
  <si>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</si>
  <si>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</si>
  <si>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</si>
  <si>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</si>
  <si>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</si>
  <si>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</si>
  <si>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</si>
  <si>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</si>
  <si>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</si>
  <si>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</si>
  <si>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</si>
  <si>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</si>
  <si>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</si>
  <si>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</si>
  <si>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</si>
  <si>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</si>
  <si>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</si>
  <si>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</si>
  <si>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</si>
  <si>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</si>
  <si>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</si>
  <si>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</si>
  <si>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</si>
  <si>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</si>
  <si>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</si>
  <si>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</si>
  <si>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</si>
  <si>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</si>
  <si>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</si>
  <si>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</si>
  <si>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</si>
  <si>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</si>
  <si>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</si>
  <si>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</si>
  <si>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</si>
  <si>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</si>
  <si>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</si>
  <si>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</si>
  <si>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</si>
  <si>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</si>
  <si>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</si>
  <si>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</si>
  <si>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</si>
  <si>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</si>
  <si>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</si>
  <si>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</si>
  <si>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</si>
  <si>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</si>
  <si>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</si>
  <si>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</si>
  <si>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</si>
  <si>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</si>
  <si>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</si>
  <si>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</si>
  <si>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</si>
  <si>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</si>
  <si>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</si>
  <si>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</si>
  <si>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</si>
  <si>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</si>
  <si>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</si>
  <si>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</si>
  <si>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</si>
  <si>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</si>
  <si>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</si>
  <si>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</si>
  <si>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</si>
  <si>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</si>
  <si>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</si>
  <si>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</si>
  <si>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</si>
  <si>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</si>
  <si>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</si>
  <si>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</si>
  <si>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</si>
  <si>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</si>
  <si>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</si>
  <si>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</si>
  <si>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</si>
  <si>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</si>
  <si>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</si>
  <si>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</si>
  <si>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</si>
  <si>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</si>
  <si>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</si>
  <si>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</si>
  <si>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</si>
  <si>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</si>
  <si>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</si>
  <si>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</si>
  <si>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</si>
  <si>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</si>
  <si>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</si>
  <si>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</si>
  <si>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</si>
  <si>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</si>
  <si>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</si>
  <si>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</si>
  <si>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</si>
  <si>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</si>
  <si>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</si>
  <si>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</si>
  <si>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</si>
  <si>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</si>
  <si>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</si>
  <si>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</si>
  <si>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</si>
  <si>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</si>
  <si>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</si>
  <si>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</si>
  <si>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</si>
  <si>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</si>
  <si>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</si>
  <si>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</si>
  <si>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</si>
  <si>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</si>
  <si>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</si>
  <si>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</si>
  <si>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</si>
  <si>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</si>
  <si>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</si>
  <si>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</si>
  <si>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</si>
  <si>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</si>
  <si>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</si>
  <si>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</si>
  <si>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</si>
  <si>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</si>
  <si>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</si>
  <si>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</si>
  <si>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</si>
  <si>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</si>
  <si>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</si>
  <si>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</si>
  <si>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</si>
  <si>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</si>
  <si>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</si>
  <si>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</si>
  <si>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</si>
  <si>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</si>
  <si>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</si>
  <si>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</si>
  <si>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</si>
  <si>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</si>
  <si>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</si>
  <si>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</si>
  <si>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</si>
  <si>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</si>
  <si>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</si>
  <si>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</si>
  <si>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</si>
  <si>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</si>
  <si>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</si>
  <si>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</si>
  <si>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</si>
  <si>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</si>
  <si>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</si>
  <si>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</si>
  <si>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</si>
  <si>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</si>
  <si>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</si>
  <si>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</si>
  <si>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</si>
  <si>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</si>
  <si>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</si>
  <si>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</si>
  <si>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</si>
  <si>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</si>
  <si>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</si>
  <si>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</si>
  <si>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</si>
  <si>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</si>
  <si>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</si>
  <si>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</si>
  <si>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</si>
  <si>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</si>
  <si>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</si>
  <si>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</si>
  <si>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</si>
  <si>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</si>
  <si>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</si>
  <si>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</si>
  <si>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</si>
  <si>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</si>
  <si>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</si>
  <si>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</si>
  <si>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</si>
  <si>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</si>
  <si>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</si>
  <si>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</si>
  <si>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</si>
  <si>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</si>
  <si>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</si>
  <si>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</si>
  <si>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</si>
  <si>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</si>
  <si>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</si>
  <si>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</si>
  <si>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</si>
  <si>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</si>
  <si>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</si>
  <si>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</si>
  <si>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</si>
  <si>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</si>
  <si>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</si>
  <si>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</si>
  <si>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</si>
  <si>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</si>
  <si>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</si>
  <si>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</si>
  <si>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</si>
  <si>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</si>
  <si>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</si>
  <si>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</si>
  <si>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</si>
  <si>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</si>
  <si>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</si>
  <si>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</si>
  <si>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</si>
  <si>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</si>
  <si>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</si>
  <si>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</si>
  <si>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</si>
  <si>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</si>
  <si>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</si>
  <si>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</si>
  <si>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</si>
  <si>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</si>
  <si>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</si>
  <si>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</si>
  <si>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</si>
  <si>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</si>
  <si>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</si>
  <si>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</si>
  <si>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</si>
  <si>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</si>
  <si>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</si>
  <si>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</si>
  <si>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</si>
  <si>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</si>
  <si>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</si>
  <si>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</si>
  <si>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</si>
  <si>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</si>
  <si>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</si>
  <si>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</si>
  <si>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</si>
  <si>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</si>
  <si>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</si>
  <si>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</si>
  <si>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</si>
  <si>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</si>
  <si>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</si>
  <si>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</si>
  <si>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</si>
  <si>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</si>
  <si>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</si>
  <si>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</si>
  <si>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</si>
  <si>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</si>
  <si>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</si>
  <si>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</si>
  <si>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</si>
  <si>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</si>
  <si>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</si>
  <si>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</si>
  <si>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</si>
  <si>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</si>
  <si>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</si>
  <si>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</si>
  <si>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</si>
  <si>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</si>
  <si>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</si>
  <si>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</si>
  <si>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</si>
  <si>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</si>
  <si>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</si>
  <si>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</si>
  <si>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</si>
  <si>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</si>
  <si>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</si>
  <si>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</si>
  <si>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</si>
  <si>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</si>
  <si>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</si>
  <si>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</si>
  <si>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</si>
  <si>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</si>
  <si>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</si>
  <si>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</si>
  <si>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</si>
  <si>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</si>
  <si>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</si>
  <si>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</si>
  <si>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</si>
  <si>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</si>
  <si>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</si>
  <si>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</si>
  <si>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</si>
  <si>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</si>
  <si>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</si>
  <si>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</si>
  <si>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</si>
  <si>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</si>
  <si>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</si>
  <si>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</si>
  <si>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</si>
  <si>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</si>
  <si>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</si>
  <si>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</si>
  <si>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</si>
  <si>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</si>
  <si>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</si>
  <si>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</si>
  <si>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</si>
  <si>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</si>
  <si>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</si>
  <si>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</si>
  <si>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</si>
  <si>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</si>
  <si>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</si>
  <si>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</si>
  <si>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</si>
  <si>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</si>
  <si>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</si>
  <si>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</si>
  <si>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</si>
  <si>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</si>
  <si>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</si>
  <si>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</si>
  <si>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</si>
  <si>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</si>
  <si>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</si>
  <si>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</si>
  <si>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</si>
  <si>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</si>
  <si>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</si>
  <si>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</si>
  <si>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</si>
  <si>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</si>
  <si>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</si>
  <si>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</si>
  <si>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</si>
  <si>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</si>
  <si>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</si>
  <si>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</si>
  <si>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</si>
  <si>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</si>
  <si>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</si>
  <si>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</si>
  <si>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</si>
  <si>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</si>
  <si>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</si>
  <si>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</si>
  <si>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</si>
  <si>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</si>
  <si>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</si>
  <si>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</si>
  <si>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</si>
  <si>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</si>
  <si>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</si>
  <si>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</si>
  <si>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</si>
  <si>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</si>
  <si>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</si>
  <si>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</si>
  <si>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</si>
  <si>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</si>
  <si>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</si>
  <si>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</si>
  <si>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</si>
  <si>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</si>
  <si>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</si>
  <si>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</si>
  <si>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</si>
  <si>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</si>
  <si>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</si>
  <si>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</si>
  <si>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</si>
  <si>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</si>
  <si>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</si>
  <si>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</si>
  <si>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</si>
  <si>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</si>
  <si>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</si>
  <si>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</si>
  <si>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</si>
  <si>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</si>
  <si>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</si>
  <si>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</si>
  <si>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</si>
  <si>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</si>
  <si>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</si>
  <si>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</si>
  <si>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</si>
  <si>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</si>
  <si>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</si>
  <si>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</si>
  <si>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</si>
  <si>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</si>
  <si>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</si>
  <si>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</si>
  <si>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</si>
  <si>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</si>
  <si>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</si>
  <si>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</si>
  <si>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</si>
  <si>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</si>
  <si>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</si>
  <si>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</si>
  <si>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</si>
  <si>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</si>
  <si>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</si>
  <si>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</si>
  <si>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</si>
  <si>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</si>
  <si>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</si>
  <si>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</si>
  <si>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</si>
  <si>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</si>
  <si>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</si>
  <si>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</si>
  <si>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</si>
  <si>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</si>
  <si>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</si>
  <si>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</si>
  <si>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</si>
  <si>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</si>
  <si>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</si>
  <si>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</si>
  <si>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</si>
  <si>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</si>
  <si>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</si>
  <si>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</si>
  <si>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</si>
  <si>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</si>
  <si>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</si>
  <si>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</si>
  <si>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</si>
  <si>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</si>
  <si>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</si>
  <si>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</si>
  <si>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</si>
  <si>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</si>
  <si>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</si>
  <si>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</si>
  <si>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</si>
  <si>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</si>
  <si>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</si>
  <si>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</si>
  <si>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</si>
  <si>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</si>
  <si>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</si>
  <si>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</si>
  <si>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</si>
  <si>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</si>
  <si>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</si>
  <si>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</si>
  <si>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</si>
  <si>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</si>
  <si>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</si>
  <si>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</si>
  <si>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</si>
  <si>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</si>
  <si>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</si>
  <si>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</si>
  <si>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</si>
  <si>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</si>
  <si>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</si>
  <si>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</si>
  <si>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</si>
  <si>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</si>
  <si>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</si>
  <si>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</si>
  <si>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</si>
  <si>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</si>
  <si>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</si>
  <si>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</si>
  <si>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</si>
  <si>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</si>
  <si>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</si>
  <si>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</si>
  <si>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</si>
  <si>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</si>
  <si>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</si>
  <si>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</si>
  <si>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</si>
  <si>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</si>
  <si>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</si>
  <si>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</si>
  <si>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</si>
  <si>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</si>
  <si>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</si>
  <si>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</si>
  <si>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</si>
  <si>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</si>
  <si>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</si>
  <si>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</si>
  <si>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</si>
  <si>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</si>
  <si>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</si>
  <si>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</si>
  <si>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</si>
  <si>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</si>
  <si>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</si>
  <si>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</si>
  <si>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</si>
  <si>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</si>
  <si>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</si>
  <si>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</si>
  <si>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</si>
  <si>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</si>
  <si>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</si>
  <si>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</si>
  <si>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</si>
  <si>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</si>
  <si>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</si>
  <si>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</si>
  <si>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</si>
  <si>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</si>
  <si>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</si>
  <si>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</si>
  <si>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</si>
  <si>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</si>
  <si>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</si>
  <si>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</si>
  <si>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</si>
  <si>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</si>
  <si>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</si>
  <si>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</si>
  <si>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</si>
  <si>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</si>
  <si>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</si>
  <si>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</si>
  <si>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</si>
  <si>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</si>
  <si>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</si>
  <si>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</si>
  <si>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</si>
  <si>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</si>
  <si>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</si>
  <si>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</si>
  <si>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</si>
  <si>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</si>
  <si>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</si>
  <si>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</si>
  <si>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</si>
  <si>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</si>
  <si>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</si>
  <si>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</si>
  <si>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</si>
  <si>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</si>
  <si>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</si>
  <si>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</si>
  <si>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</si>
  <si>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</si>
  <si>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</si>
  <si>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</si>
  <si>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</si>
  <si>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</si>
  <si>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</si>
  <si>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</si>
  <si>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</si>
  <si>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</si>
  <si>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</si>
  <si>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</si>
  <si>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</si>
  <si>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</si>
  <si>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</si>
  <si>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</si>
  <si>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</si>
  <si>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</si>
  <si>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</si>
  <si>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</si>
  <si>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</si>
  <si>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</si>
  <si>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</si>
  <si>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</si>
  <si>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</si>
  <si>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</si>
  <si>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</si>
  <si>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</si>
  <si>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</si>
  <si>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</si>
  <si>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</si>
  <si>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</si>
  <si>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</si>
  <si>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</si>
  <si>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</si>
  <si>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</si>
  <si>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</si>
  <si>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</si>
  <si>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</si>
  <si>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</si>
  <si>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</si>
  <si>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</si>
  <si>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</si>
  <si>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</si>
  <si>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</si>
  <si>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</si>
  <si>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</si>
  <si>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</si>
  <si>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</si>
  <si>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</si>
  <si>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</si>
  <si>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</si>
  <si>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</si>
  <si>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</si>
  <si>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</si>
  <si>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</si>
  <si>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</si>
  <si>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</si>
  <si>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</si>
  <si>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</si>
  <si>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</si>
  <si>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</si>
  <si>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</si>
  <si>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</si>
  <si>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</si>
  <si>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</si>
  <si>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</si>
  <si>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</si>
  <si>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</si>
  <si>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</si>
  <si>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</si>
  <si>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</si>
  <si>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</si>
  <si>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</si>
  <si>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</si>
  <si>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</si>
  <si>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</si>
  <si>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</si>
  <si>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</si>
  <si>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</si>
  <si>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</si>
  <si>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</si>
  <si>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</si>
  <si>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</si>
  <si>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</si>
  <si>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</si>
  <si>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</si>
  <si>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</si>
  <si>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</si>
  <si>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</si>
  <si>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</si>
  <si>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</si>
  <si>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</si>
  <si>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</si>
  <si>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</si>
  <si>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</si>
  <si>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</si>
  <si>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</si>
  <si>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</si>
  <si>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</si>
  <si>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</si>
  <si>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</si>
  <si>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</si>
  <si>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</si>
  <si>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</si>
  <si>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</si>
  <si>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</si>
  <si>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</si>
  <si>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</si>
  <si>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</si>
  <si>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</si>
  <si>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</si>
  <si>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</si>
  <si>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</si>
  <si>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</si>
  <si>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</si>
  <si>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</si>
  <si>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</si>
  <si>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</si>
  <si>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</si>
  <si>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</si>
  <si>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</si>
  <si>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</si>
  <si>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</si>
  <si>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</si>
  <si>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</si>
  <si>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</si>
  <si>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</si>
  <si>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</si>
  <si>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</si>
  <si>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</si>
  <si>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</si>
  <si>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</si>
  <si>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</si>
  <si>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</si>
  <si>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</si>
  <si>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</si>
  <si>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</si>
  <si>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</si>
  <si>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</si>
  <si>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</si>
  <si>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</si>
  <si>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</si>
  <si>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</si>
  <si>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</si>
  <si>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</si>
  <si>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</si>
  <si>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</si>
  <si>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</si>
  <si>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</si>
  <si>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</si>
  <si>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</si>
  <si>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</si>
  <si>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</si>
  <si>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</si>
  <si>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</si>
  <si>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</si>
  <si>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</si>
  <si>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</si>
  <si>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</si>
  <si>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</si>
  <si>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</si>
  <si>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</si>
  <si>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</si>
  <si>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</si>
  <si>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</si>
  <si>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</si>
  <si>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</si>
  <si>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</si>
  <si>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</si>
  <si>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</si>
  <si>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</si>
  <si>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</si>
  <si>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</si>
  <si>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</si>
  <si>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</si>
  <si>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</si>
  <si>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</si>
  <si>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</si>
  <si>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</si>
  <si>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</si>
  <si>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</si>
  <si>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</si>
  <si>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</si>
  <si>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</si>
  <si>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</si>
  <si>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</si>
  <si>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</si>
  <si>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</si>
  <si>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</si>
  <si>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</si>
  <si>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</si>
  <si>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</si>
  <si>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</si>
  <si>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</si>
  <si>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</si>
  <si>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</si>
  <si>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</si>
  <si>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</si>
  <si>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</si>
  <si>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</si>
  <si>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</si>
  <si>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</si>
  <si>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</si>
  <si>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</si>
  <si>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</si>
  <si>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</si>
  <si>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</si>
  <si>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</si>
  <si>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</si>
  <si>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</si>
  <si>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</si>
  <si>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</si>
  <si>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</si>
  <si>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</si>
  <si>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</si>
  <si>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</si>
  <si>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</si>
  <si>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</si>
  <si>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</si>
  <si>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</si>
  <si>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</si>
  <si>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</si>
  <si>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</si>
  <si>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</si>
  <si>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</si>
  <si>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</si>
  <si>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</si>
  <si>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</si>
  <si>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</si>
  <si>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</si>
  <si>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</si>
  <si>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</si>
  <si>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</si>
  <si>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</si>
  <si>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</si>
  <si>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</si>
  <si>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</si>
  <si>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</si>
  <si>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</si>
  <si>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</si>
  <si>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</si>
  <si>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</si>
  <si>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</si>
  <si>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</si>
  <si>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</si>
  <si>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</si>
  <si>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</si>
  <si>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</si>
  <si>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</si>
  <si>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</si>
  <si>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</si>
  <si>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</si>
  <si>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</si>
  <si>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</si>
  <si>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</si>
  <si>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</si>
  <si>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</si>
  <si>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</si>
  <si>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</si>
  <si>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</si>
  <si>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</si>
  <si>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</si>
  <si>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</si>
  <si>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</si>
  <si>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</si>
  <si>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</si>
  <si>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</si>
  <si>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</si>
  <si>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</si>
  <si>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</si>
  <si>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</si>
  <si>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</si>
  <si>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</si>
  <si>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</si>
  <si>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</si>
  <si>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</si>
  <si>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</si>
  <si>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</si>
  <si>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</si>
  <si>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</si>
  <si>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</si>
  <si>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</si>
  <si>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</si>
  <si>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</si>
  <si>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</si>
  <si>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</si>
  <si>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</si>
  <si>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</si>
  <si>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</si>
  <si>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</si>
  <si>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</si>
  <si>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</si>
  <si>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</si>
  <si>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</si>
  <si>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</si>
  <si>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</si>
  <si>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</si>
  <si>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</si>
  <si>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</si>
  <si>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</si>
  <si>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</si>
  <si>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</si>
  <si>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</si>
  <si>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</si>
  <si>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</si>
  <si>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</si>
  <si>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</si>
  <si>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</si>
  <si>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</si>
  <si>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</si>
  <si>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</si>
  <si>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</si>
  <si>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</si>
  <si>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</si>
  <si>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</si>
  <si>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</si>
  <si>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</si>
  <si>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</si>
  <si>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</si>
  <si>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</si>
  <si>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</si>
  <si>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</si>
  <si>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</si>
  <si>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</si>
  <si>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</si>
  <si>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</si>
  <si>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</si>
  <si>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</si>
  <si>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</si>
  <si>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</si>
  <si>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</si>
  <si>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</si>
  <si>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</si>
  <si>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</si>
  <si>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</si>
  <si>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</si>
  <si>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</si>
  <si>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</si>
  <si>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</si>
  <si>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</si>
  <si>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</si>
  <si>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</si>
  <si>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</si>
  <si>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</si>
  <si>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</si>
  <si>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</si>
  <si>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</si>
  <si>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</si>
  <si>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</si>
  <si>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</si>
  <si>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</si>
  <si>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</si>
  <si>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</si>
  <si>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</si>
  <si>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</si>
  <si>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</si>
  <si>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</si>
  <si>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</si>
  <si>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</si>
  <si>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</si>
  <si>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</si>
  <si>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</si>
  <si>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</si>
  <si>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</si>
  <si>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</si>
  <si>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</si>
  <si>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</si>
  <si>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</si>
  <si>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</si>
  <si>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</si>
  <si>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</si>
  <si>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</si>
  <si>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</si>
  <si>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</si>
  <si>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</si>
  <si>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</si>
  <si>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</si>
  <si>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</si>
  <si>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</si>
  <si>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</si>
  <si>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</si>
  <si>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</si>
  <si>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</si>
  <si>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</si>
  <si>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</si>
  <si>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</si>
  <si>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</si>
  <si>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</si>
  <si>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</si>
  <si>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</si>
  <si>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</si>
  <si>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</si>
  <si>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</si>
  <si>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</si>
  <si>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</si>
  <si>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</si>
  <si>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</si>
  <si>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</si>
  <si>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</si>
  <si>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</si>
  <si>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</si>
  <si>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</si>
  <si>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</si>
  <si>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</si>
  <si>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</si>
  <si>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</si>
  <si>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</si>
  <si>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</si>
  <si>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</si>
  <si>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</si>
  <si>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</si>
  <si>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</si>
  <si>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</si>
  <si>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</si>
  <si>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</si>
  <si>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</si>
  <si>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</si>
  <si>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</si>
  <si>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</si>
  <si>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</si>
  <si>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</si>
  <si>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</si>
  <si>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</si>
  <si>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</si>
  <si>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</si>
  <si>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</si>
  <si>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</si>
  <si>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</si>
  <si>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</si>
  <si>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</si>
  <si>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</si>
  <si>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</si>
  <si>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</si>
  <si>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</si>
  <si>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</si>
  <si>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</si>
  <si>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</si>
  <si>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</si>
  <si>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</si>
  <si>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</si>
  <si>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</si>
  <si>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</si>
  <si>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</si>
  <si>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</si>
  <si>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</si>
  <si>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</si>
  <si>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</si>
  <si>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</si>
  <si>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</si>
  <si>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</si>
  <si>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</si>
  <si>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</si>
  <si>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</si>
  <si>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</si>
  <si>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</si>
  <si>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</si>
  <si>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</si>
  <si>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</si>
  <si>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</si>
  <si>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</si>
  <si>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</si>
  <si>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</si>
  <si>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</si>
  <si>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</si>
  <si>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</si>
  <si>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</si>
  <si>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</si>
  <si>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</si>
  <si>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</si>
  <si>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</si>
  <si>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</si>
  <si>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</si>
  <si>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</si>
  <si>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</si>
  <si>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</si>
  <si>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</si>
  <si>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</si>
  <si>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</si>
  <si>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</si>
  <si>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</si>
  <si>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</si>
  <si>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</si>
  <si>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</si>
  <si>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</si>
  <si>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</si>
  <si>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</si>
  <si>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</si>
  <si>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</si>
  <si>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</si>
  <si>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</si>
  <si>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</si>
  <si>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</si>
  <si>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</si>
  <si>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</si>
  <si>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</si>
  <si>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</si>
  <si>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</si>
  <si>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</si>
  <si>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</si>
  <si>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</si>
  <si>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</si>
  <si>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</si>
  <si>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</si>
  <si>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</si>
  <si>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</si>
  <si>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</si>
  <si>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</si>
  <si>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</si>
  <si>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</si>
  <si>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</si>
  <si>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</si>
  <si>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</si>
  <si>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</si>
  <si>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</si>
  <si>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</si>
  <si>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</si>
  <si>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</si>
  <si>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</si>
  <si>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</si>
  <si>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</si>
  <si>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</si>
  <si>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</si>
  <si>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</si>
  <si>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</si>
  <si>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</si>
  <si>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</si>
  <si>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</si>
  <si>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</si>
  <si>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</si>
  <si>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</si>
  <si>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</si>
  <si>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</si>
  <si>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</si>
  <si>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</si>
  <si>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</si>
  <si>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</si>
  <si>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</si>
  <si>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</si>
  <si>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</si>
  <si>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</si>
  <si>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</si>
  <si>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</si>
  <si>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</si>
  <si>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</si>
  <si>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</si>
  <si>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</si>
  <si>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</si>
  <si>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</si>
  <si>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</si>
  <si>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</si>
  <si>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</si>
  <si>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</si>
  <si>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</si>
  <si>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</si>
  <si>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</si>
  <si>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</si>
  <si>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</si>
  <si>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</si>
  <si>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</si>
  <si>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</si>
  <si>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</si>
  <si>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</si>
  <si>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</si>
  <si>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</si>
  <si>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</si>
  <si>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</si>
  <si>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</si>
  <si>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</si>
  <si>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</si>
  <si>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</si>
  <si>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</si>
  <si>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</si>
  <si>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</si>
  <si>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</si>
  <si>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</si>
  <si>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</si>
  <si>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</si>
  <si>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</si>
  <si>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</si>
  <si>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</si>
  <si>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</si>
  <si>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</si>
  <si>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</si>
  <si>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</si>
  <si>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</si>
  <si>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</si>
  <si>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</si>
  <si>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</si>
  <si>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</si>
  <si>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</si>
  <si>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</si>
  <si>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</si>
  <si>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</si>
  <si>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</si>
  <si>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</si>
  <si>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</si>
  <si>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</si>
  <si>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</si>
  <si>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</si>
  <si>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</si>
  <si>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</si>
  <si>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</si>
  <si>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</si>
  <si>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</si>
  <si>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</si>
  <si>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</si>
  <si>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</si>
  <si>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</si>
  <si>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</si>
  <si>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</si>
  <si>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</si>
  <si>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</si>
  <si>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</si>
  <si>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</si>
  <si>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</si>
  <si>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</si>
  <si>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</si>
  <si>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</si>
  <si>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</si>
  <si>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</si>
  <si>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</si>
  <si>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</si>
  <si>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</si>
  <si>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</si>
  <si>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</si>
  <si>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</si>
  <si>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</si>
  <si>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</si>
  <si>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</si>
  <si>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</si>
  <si>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</si>
  <si>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</si>
  <si>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</si>
  <si>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</si>
  <si>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</si>
  <si>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</si>
  <si>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</si>
  <si>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</si>
  <si>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</si>
  <si>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</si>
  <si>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</si>
  <si>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</si>
  <si>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</si>
  <si>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</si>
  <si>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</si>
  <si>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</si>
  <si>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</si>
  <si>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</si>
  <si>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</si>
  <si>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</si>
  <si>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</si>
  <si>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</si>
  <si>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</si>
  <si>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</si>
  <si>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</si>
  <si>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</si>
  <si>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</si>
  <si>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</si>
  <si>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</si>
  <si>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</si>
  <si>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</si>
  <si>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</si>
  <si>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</si>
  <si>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</si>
  <si>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</si>
  <si>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</si>
  <si>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</si>
  <si>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</si>
  <si>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</si>
  <si>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</si>
  <si>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</si>
  <si>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</si>
  <si>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</si>
  <si>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</si>
  <si>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</si>
  <si>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</si>
  <si>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</si>
  <si>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</si>
  <si>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</si>
  <si>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</si>
  <si>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</si>
  <si>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</si>
  <si>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</si>
  <si>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</si>
  <si>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</si>
  <si>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</si>
  <si>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</si>
  <si>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</si>
  <si>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</si>
  <si>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</si>
  <si>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</si>
  <si>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</si>
  <si>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</si>
  <si>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</si>
  <si>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</si>
  <si>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</si>
  <si>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</si>
  <si>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</si>
  <si>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</si>
  <si>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</si>
  <si>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</si>
  <si>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</si>
  <si>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</si>
  <si>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</si>
  <si>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</si>
  <si>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</si>
  <si>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</si>
  <si>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</si>
  <si>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</si>
  <si>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</si>
  <si>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</si>
  <si>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</si>
  <si>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</si>
  <si>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</si>
  <si>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</si>
  <si>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</si>
  <si>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</si>
  <si>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</si>
  <si>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</si>
  <si>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</si>
  <si>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</si>
  <si>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</si>
  <si>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</si>
  <si>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</si>
  <si>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</si>
  <si>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</si>
  <si>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</si>
  <si>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</si>
  <si>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</si>
  <si>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</si>
  <si>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</si>
  <si>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</si>
  <si>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</si>
  <si>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</si>
  <si>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</si>
  <si>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</si>
  <si>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</si>
  <si>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</si>
  <si>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</si>
  <si>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</si>
  <si>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</si>
  <si>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</si>
  <si>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</si>
  <si>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</si>
  <si>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</si>
  <si>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</si>
  <si>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</si>
  <si>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</si>
  <si>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</si>
  <si>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</si>
  <si>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</si>
  <si>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</si>
  <si>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</si>
  <si>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</si>
  <si>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</si>
  <si>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</si>
  <si>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</si>
  <si>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</si>
  <si>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</si>
  <si>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</si>
  <si>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</si>
  <si>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</si>
  <si>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</si>
  <si>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</si>
  <si>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</si>
  <si>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</si>
  <si>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</si>
  <si>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</si>
  <si>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</si>
  <si>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</si>
  <si>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</si>
  <si>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</si>
  <si>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</si>
  <si>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</si>
  <si>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</si>
  <si>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</si>
  <si>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</si>
  <si>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</si>
  <si>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</si>
  <si>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</si>
  <si>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</si>
  <si>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</si>
  <si>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</si>
  <si>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</si>
  <si>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</si>
  <si>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</si>
  <si>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</si>
  <si>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</si>
  <si>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</si>
  <si>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</si>
  <si>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</si>
  <si>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</si>
  <si>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</si>
  <si>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</si>
  <si>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</si>
  <si>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</si>
  <si>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</si>
  <si>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</si>
  <si>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</si>
  <si>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</si>
  <si>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</si>
  <si>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</si>
  <si>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</si>
  <si>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</si>
  <si>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</si>
  <si>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</si>
  <si>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</si>
  <si>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</si>
  <si>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</si>
  <si>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</si>
  <si>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</si>
  <si>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</si>
  <si>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</si>
  <si>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</si>
  <si>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</si>
  <si>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</si>
  <si>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</si>
  <si>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</si>
  <si>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</si>
  <si>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</si>
  <si>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</si>
  <si>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</si>
  <si>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</si>
  <si>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</si>
  <si>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</si>
  <si>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</si>
  <si>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</si>
  <si>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</si>
  <si>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</si>
  <si>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</si>
  <si>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</si>
  <si>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</si>
  <si>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</si>
  <si>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</si>
  <si>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</si>
  <si>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</si>
  <si>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</si>
  <si>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</si>
  <si>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</si>
  <si>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</si>
  <si>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</si>
  <si>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</si>
  <si>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</si>
  <si>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</si>
  <si>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</si>
  <si>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</si>
  <si>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</si>
  <si>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</si>
  <si>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</si>
  <si>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</si>
  <si>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</si>
  <si>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</si>
  <si>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</si>
  <si>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</si>
  <si>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</si>
  <si>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</si>
  <si>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</si>
  <si>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</si>
  <si>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</si>
  <si>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</si>
  <si>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</si>
  <si>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</si>
  <si>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</si>
  <si>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</si>
  <si>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</si>
  <si>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</si>
  <si>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</si>
  <si>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</si>
  <si>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</si>
  <si>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</si>
  <si>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</si>
  <si>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</si>
  <si>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</si>
  <si>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</si>
  <si>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</si>
  <si>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</si>
  <si>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</si>
  <si>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</si>
  <si>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</si>
  <si>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</si>
  <si>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</si>
  <si>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</si>
  <si>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</si>
  <si>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</si>
  <si>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</si>
  <si>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</si>
  <si>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</si>
  <si>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</si>
  <si>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</si>
  <si>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</si>
  <si>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</si>
  <si>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</si>
  <si>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</si>
  <si>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</si>
  <si>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</si>
  <si>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</si>
  <si>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</si>
  <si>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</si>
  <si>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</si>
  <si>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</si>
  <si>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</si>
  <si>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</si>
  <si>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</si>
  <si>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</si>
  <si>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</si>
  <si>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</si>
  <si>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</si>
  <si>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</si>
  <si>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</si>
  <si>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</si>
  <si>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</si>
  <si>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</si>
  <si>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</si>
  <si>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</si>
  <si>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</si>
  <si>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</si>
  <si>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</si>
  <si>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</si>
  <si>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</si>
  <si>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</si>
  <si>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</si>
  <si>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</si>
  <si>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</si>
  <si>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</si>
  <si>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</si>
  <si>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</si>
  <si>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</si>
  <si>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</si>
  <si>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</si>
  <si>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</si>
  <si>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</si>
  <si>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</si>
  <si>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</si>
  <si>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</si>
  <si>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</si>
  <si>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</si>
  <si>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</si>
  <si>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</si>
  <si>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</si>
  <si>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</si>
  <si>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</si>
  <si>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</si>
  <si>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</si>
  <si>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</si>
  <si>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</si>
  <si>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</si>
  <si>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</si>
  <si>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</si>
  <si>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</si>
  <si>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</si>
  <si>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</si>
  <si>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</si>
  <si>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</si>
  <si>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</si>
  <si>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</si>
  <si>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</si>
  <si>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</si>
  <si>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</si>
  <si>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</si>
  <si>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</si>
  <si>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</si>
  <si>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</si>
  <si>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</si>
  <si>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</si>
  <si>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</si>
  <si>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</si>
  <si>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</si>
  <si>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</si>
  <si>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</si>
  <si>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</si>
  <si>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</si>
  <si>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</si>
  <si>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</si>
  <si>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</si>
  <si>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</si>
  <si>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</si>
  <si>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</si>
  <si>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</si>
  <si>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</si>
  <si>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</si>
  <si>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</si>
  <si>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</si>
  <si>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</si>
  <si>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</si>
  <si>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</si>
  <si>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</si>
  <si>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</si>
  <si>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</si>
  <si>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</si>
  <si>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</si>
  <si>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</si>
  <si>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</si>
  <si>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</si>
  <si>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</si>
  <si>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</si>
  <si>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</si>
  <si>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</si>
  <si>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</si>
  <si>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</si>
  <si>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</si>
  <si>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</si>
  <si>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</si>
  <si>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</si>
  <si>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</si>
  <si>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</si>
  <si>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</si>
  <si>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</si>
  <si>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</si>
  <si>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</si>
  <si>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</si>
  <si>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</si>
  <si>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</si>
  <si>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</si>
  <si>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</si>
  <si>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</si>
  <si>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</si>
  <si>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</si>
  <si>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</si>
  <si>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</si>
  <si>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</si>
  <si>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</si>
  <si>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</si>
  <si>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</si>
  <si>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</si>
  <si>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</si>
  <si>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</si>
  <si>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</si>
  <si>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</si>
  <si>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</si>
  <si>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</si>
  <si>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</si>
  <si>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</si>
  <si>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</si>
  <si>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</si>
  <si>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</si>
  <si>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</si>
  <si>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</si>
  <si>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</si>
  <si>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</si>
  <si>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</si>
  <si>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</si>
  <si>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</si>
  <si>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</si>
  <si>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</si>
  <si>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</si>
  <si>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</si>
  <si>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</si>
  <si>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</si>
  <si>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</si>
  <si>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</si>
  <si>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</si>
  <si>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</si>
  <si>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</si>
  <si>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</si>
  <si>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</si>
  <si>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</si>
  <si>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</si>
  <si>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</si>
  <si>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</si>
  <si>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</si>
  <si>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</si>
  <si>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</si>
  <si>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</si>
  <si>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</si>
  <si>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</si>
  <si>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</si>
  <si>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</si>
  <si>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</si>
  <si>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</si>
  <si>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</si>
  <si>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</si>
  <si>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</si>
  <si>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</si>
  <si>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</si>
  <si>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</si>
  <si>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</si>
  <si>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</si>
  <si>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</si>
  <si>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</si>
  <si>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</si>
  <si>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</si>
  <si>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</si>
  <si>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</si>
  <si>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</si>
  <si>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</si>
  <si>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</si>
  <si>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</si>
  <si>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</si>
  <si>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</si>
  <si>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</si>
  <si>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</si>
  <si>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</si>
  <si>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</si>
  <si>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</si>
  <si>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</si>
  <si>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</si>
  <si>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</si>
  <si>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</si>
  <si>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</si>
  <si>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</si>
  <si>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</si>
  <si>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</si>
  <si>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</si>
  <si>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</si>
  <si>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</si>
  <si>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</si>
  <si>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</si>
  <si>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</si>
  <si>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</si>
  <si>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</si>
  <si>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</si>
  <si>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</si>
  <si>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</si>
  <si>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</si>
  <si>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</si>
  <si>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</si>
  <si>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</si>
  <si>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</si>
  <si>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</si>
  <si>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</si>
  <si>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</si>
  <si>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</si>
  <si>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</si>
  <si>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</si>
  <si>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</si>
  <si>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</si>
  <si>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</si>
  <si>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</si>
  <si>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</si>
  <si>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</si>
  <si>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</si>
  <si>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</si>
  <si>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</si>
  <si>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</si>
  <si>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</si>
  <si>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</si>
  <si>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</si>
  <si>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</si>
  <si>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</si>
  <si>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</si>
  <si>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</si>
  <si>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</si>
  <si>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</si>
  <si>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</si>
  <si>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</si>
  <si>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</si>
  <si>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</si>
  <si>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</si>
  <si>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</si>
  <si>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</si>
  <si>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</si>
  <si>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</si>
  <si>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</si>
  <si>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</si>
  <si>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</si>
  <si>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</si>
  <si>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</si>
  <si>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</si>
  <si>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</si>
  <si>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</si>
  <si>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</si>
  <si>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</si>
  <si>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</si>
  <si>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</si>
  <si>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</si>
  <si>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</si>
  <si>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</si>
  <si>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</si>
  <si>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</si>
  <si>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</si>
  <si>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</si>
  <si>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</si>
  <si>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</si>
  <si>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</si>
  <si>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</si>
  <si>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</si>
  <si>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</si>
  <si>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</si>
  <si>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</si>
  <si>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</si>
  <si>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</si>
  <si>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</si>
  <si>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</si>
  <si>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</si>
  <si>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</si>
  <si>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</si>
  <si>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</si>
  <si>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</si>
  <si>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</si>
  <si>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</si>
  <si>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</si>
  <si>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</si>
  <si>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</si>
  <si>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</si>
  <si>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</si>
  <si>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</si>
  <si>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</si>
  <si>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</si>
  <si>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</si>
  <si>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</si>
  <si>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</si>
  <si>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</si>
  <si>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</si>
  <si>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</si>
  <si>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</si>
  <si>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</si>
  <si>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</si>
  <si>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</si>
  <si>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</si>
  <si>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</si>
  <si>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</si>
  <si>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</si>
  <si>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</si>
  <si>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</si>
  <si>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</si>
  <si>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</si>
  <si>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</si>
  <si>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</si>
  <si>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</si>
  <si>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</si>
  <si>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</si>
  <si>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</si>
  <si>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</si>
  <si>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</si>
  <si>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</si>
  <si>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</si>
  <si>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</si>
  <si>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</si>
  <si>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</si>
  <si>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</si>
  <si>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</si>
  <si>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</si>
  <si>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</si>
  <si>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</si>
  <si>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</si>
  <si>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</si>
  <si>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</si>
  <si>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</si>
  <si>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</si>
  <si>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</si>
  <si>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</si>
  <si>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</si>
  <si>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</si>
  <si>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</si>
  <si>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</si>
  <si>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</si>
  <si>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</si>
  <si>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</si>
  <si>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</si>
  <si>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</si>
  <si>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</si>
  <si>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</si>
  <si>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</si>
  <si>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</si>
  <si>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</si>
  <si>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</si>
  <si>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</si>
  <si>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</si>
  <si>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</si>
  <si>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</si>
  <si>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</si>
  <si>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</si>
  <si>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</si>
  <si>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</si>
  <si>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</si>
  <si>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</si>
  <si>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</si>
  <si>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</si>
  <si>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</si>
  <si>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</si>
  <si>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</si>
  <si>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</si>
  <si>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</si>
  <si>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</si>
  <si>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</si>
  <si>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</si>
  <si>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</si>
  <si>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</si>
  <si>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</si>
  <si>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</si>
  <si>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</si>
  <si>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</si>
  <si>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</si>
  <si>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</si>
  <si>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</si>
  <si>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</si>
  <si>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</si>
  <si>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</si>
  <si>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</si>
  <si>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</si>
  <si>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</si>
  <si>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</si>
  <si>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</si>
  <si>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</si>
  <si>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</si>
  <si>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</si>
  <si>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</si>
  <si>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</si>
  <si>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</si>
  <si>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</si>
  <si>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</si>
  <si>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</si>
  <si>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</si>
  <si>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</si>
  <si>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</si>
  <si>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</si>
  <si>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</si>
  <si>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</si>
  <si>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</si>
  <si>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</si>
  <si>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</si>
  <si>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</si>
  <si>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</si>
  <si>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</si>
  <si>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</si>
  <si>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</si>
  <si>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</si>
  <si>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</si>
  <si>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</si>
  <si>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</si>
  <si>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</si>
  <si>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</si>
  <si>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</si>
  <si>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</si>
  <si>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</si>
  <si>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</si>
  <si>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</si>
  <si>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</si>
  <si>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</si>
  <si>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</si>
  <si>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</si>
  <si>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</si>
  <si>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</si>
  <si>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</si>
  <si>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</si>
  <si>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</si>
  <si>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</si>
  <si>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</si>
  <si>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</si>
  <si>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</si>
  <si>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</si>
  <si>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</si>
  <si>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</si>
  <si>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</si>
  <si>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</si>
  <si>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</si>
  <si>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</si>
  <si>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</si>
  <si>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</si>
  <si>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</si>
  <si>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</si>
  <si>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</si>
  <si>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</si>
  <si>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</si>
  <si>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</si>
  <si>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</si>
  <si>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</si>
  <si>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</si>
  <si>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</si>
  <si>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</si>
  <si>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</si>
  <si>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</si>
  <si>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</si>
  <si>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</si>
  <si>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</si>
  <si>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</si>
  <si>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</si>
  <si>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</si>
  <si>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</si>
  <si>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</si>
  <si>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</si>
  <si>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</si>
  <si>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</si>
  <si>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</si>
  <si>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</si>
  <si>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</si>
  <si>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</si>
  <si>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</si>
  <si>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</si>
  <si>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</si>
  <si>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</si>
  <si>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</si>
  <si>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</si>
  <si>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</si>
  <si>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</si>
  <si>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</si>
  <si>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</si>
  <si>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</si>
  <si>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</si>
  <si>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</si>
  <si>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</si>
  <si>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</si>
  <si>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</si>
  <si>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</si>
  <si>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</si>
  <si>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</si>
  <si>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</si>
  <si>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</si>
  <si>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</si>
  <si>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</si>
  <si>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</si>
  <si>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</si>
  <si>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</si>
  <si>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</si>
  <si>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</si>
  <si>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</si>
  <si>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</si>
  <si>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</si>
  <si>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</si>
  <si>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</si>
  <si>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</si>
  <si>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</si>
  <si>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</si>
  <si>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</si>
  <si>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</si>
  <si>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</si>
  <si>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</si>
  <si>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</si>
  <si>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</si>
  <si>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</si>
  <si>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</si>
  <si>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</si>
  <si>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</si>
  <si>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</si>
  <si>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</si>
  <si>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</si>
  <si>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</si>
  <si>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</si>
  <si>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</si>
  <si>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</si>
  <si>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</si>
  <si>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</si>
  <si>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</si>
  <si>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</si>
  <si>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</si>
  <si>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</si>
  <si>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</si>
  <si>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</si>
  <si>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</si>
  <si>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</si>
  <si>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</si>
  <si>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</si>
  <si>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</si>
  <si>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</si>
  <si>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</si>
  <si>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</si>
  <si>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</si>
  <si>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</si>
  <si>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</si>
  <si>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</si>
  <si>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</si>
  <si>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</si>
  <si>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</si>
  <si>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</si>
  <si>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</si>
  <si>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</si>
  <si>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</si>
  <si>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</si>
  <si>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</si>
  <si>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</si>
  <si>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</si>
  <si>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</si>
  <si>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</si>
  <si>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</si>
  <si>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</si>
  <si>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</si>
  <si>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</si>
  <si>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</si>
  <si>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</si>
  <si>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</si>
  <si>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</si>
  <si>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</si>
  <si>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</si>
  <si>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</si>
  <si>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</si>
  <si>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</si>
  <si>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</si>
  <si>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</si>
  <si>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</si>
  <si>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</si>
  <si>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</si>
  <si>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</si>
  <si>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</si>
  <si>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</si>
  <si>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</si>
  <si>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</si>
  <si>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</si>
  <si>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</si>
  <si>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</si>
  <si>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</si>
  <si>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</si>
  <si>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</si>
  <si>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</si>
  <si>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</si>
  <si>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</si>
  <si>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</si>
  <si>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</si>
  <si>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</si>
  <si>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</si>
  <si>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</si>
  <si>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</si>
  <si>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</si>
  <si>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</si>
  <si>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</si>
  <si>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</si>
  <si>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</si>
  <si>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</si>
  <si>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</si>
  <si>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</si>
  <si>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</si>
  <si>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</si>
  <si>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</si>
  <si>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</si>
  <si>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</si>
  <si>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</si>
  <si>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</si>
  <si>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</si>
  <si>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</si>
  <si>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</si>
  <si>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</si>
  <si>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</si>
  <si>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</si>
  <si>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</si>
  <si>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</si>
  <si>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</si>
  <si>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</si>
  <si>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</si>
  <si>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</si>
  <si>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</si>
  <si>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</si>
  <si>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</si>
  <si>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</si>
  <si>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</si>
  <si>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</si>
  <si>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</si>
  <si>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</si>
  <si>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</si>
  <si>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</si>
  <si>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</si>
  <si>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</si>
  <si>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</si>
  <si>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</si>
  <si>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</si>
  <si>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</si>
  <si>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</si>
  <si>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</si>
  <si>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</si>
  <si>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</si>
  <si>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</si>
  <si>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</si>
  <si>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</si>
  <si>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</si>
  <si>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</si>
  <si>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</si>
  <si>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</si>
  <si>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</si>
  <si>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</si>
  <si>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</si>
  <si>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</si>
  <si>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</si>
  <si>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</si>
  <si>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</si>
  <si>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</si>
  <si>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</si>
  <si>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</si>
  <si>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</si>
  <si>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</si>
  <si>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</si>
  <si>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</si>
  <si>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</si>
  <si>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</si>
  <si>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</si>
  <si>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</si>
  <si>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</si>
  <si>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</si>
  <si>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</si>
  <si>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</si>
  <si>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</si>
  <si>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</si>
  <si>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</si>
  <si>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</si>
  <si>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</si>
  <si>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</si>
  <si>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</si>
  <si>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</si>
  <si>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</si>
  <si>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</si>
  <si>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</si>
  <si>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</si>
  <si>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</si>
  <si>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</si>
  <si>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</si>
  <si>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</si>
  <si>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</si>
  <si>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</si>
  <si>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</si>
  <si>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</si>
  <si>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</si>
  <si>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</si>
  <si>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</si>
  <si>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</si>
  <si>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</si>
  <si>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</si>
  <si>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</si>
  <si>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</si>
  <si>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</si>
  <si>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</si>
  <si>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</si>
  <si>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</si>
  <si>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</si>
  <si>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</si>
  <si>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</si>
  <si>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</si>
  <si>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</si>
  <si>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</si>
  <si>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</si>
  <si>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</si>
  <si>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</si>
  <si>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</si>
  <si>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</si>
  <si>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</si>
  <si>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</si>
  <si>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</si>
  <si>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</si>
  <si>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</si>
  <si>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</si>
  <si>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</si>
  <si>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</si>
  <si>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</si>
  <si>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</si>
  <si>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</si>
  <si>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</si>
  <si>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</si>
  <si>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</si>
  <si>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</si>
  <si>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</si>
  <si>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</si>
  <si>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</si>
  <si>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</si>
  <si>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</si>
  <si>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</si>
  <si>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</si>
  <si>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</si>
  <si>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</si>
  <si>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</si>
  <si>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</si>
  <si>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</si>
  <si>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</si>
  <si>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</si>
  <si>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</si>
  <si>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</si>
  <si>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</si>
  <si>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</si>
  <si>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</si>
  <si>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</si>
  <si>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</si>
  <si>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</si>
  <si>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</si>
  <si>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</si>
  <si>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</si>
  <si>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</si>
  <si>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</si>
  <si>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</si>
  <si>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</si>
  <si>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</si>
  <si>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</si>
  <si>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</si>
  <si>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</si>
  <si>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</si>
  <si>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</si>
  <si>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</si>
  <si>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</si>
  <si>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</si>
  <si>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</si>
  <si>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</si>
  <si>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</si>
  <si>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</si>
  <si>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</si>
  <si>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</si>
  <si>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</si>
  <si>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</si>
  <si>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</si>
  <si>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</si>
  <si>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</si>
  <si>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</si>
  <si>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</si>
  <si>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</si>
  <si>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</si>
  <si>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</si>
  <si>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</si>
  <si>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</si>
  <si>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</si>
  <si>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</si>
  <si>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</si>
  <si>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</si>
  <si>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</si>
  <si>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</si>
  <si>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</si>
  <si>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</si>
  <si>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</si>
  <si>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</si>
  <si>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</si>
  <si>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</si>
  <si>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</si>
  <si>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</si>
  <si>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</si>
  <si>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</si>
  <si>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</si>
  <si>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</si>
  <si>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</si>
  <si>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</si>
  <si>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</si>
  <si>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</si>
  <si>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</si>
  <si>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</si>
  <si>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</si>
  <si>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</si>
  <si>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</si>
  <si>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</si>
  <si>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</si>
  <si>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</si>
  <si>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</si>
  <si>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</si>
  <si>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</si>
  <si>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</si>
  <si>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</si>
  <si>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</si>
  <si>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</si>
  <si>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</si>
  <si>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</si>
  <si>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</si>
  <si>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</si>
  <si>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</si>
  <si>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</si>
  <si>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</si>
  <si>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</si>
  <si>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</si>
  <si>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</si>
  <si>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</si>
  <si>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</si>
  <si>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</si>
  <si>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</si>
  <si>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</si>
  <si>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</si>
  <si>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</si>
  <si>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</si>
  <si>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</si>
  <si>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</si>
  <si>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</si>
  <si>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</si>
  <si>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</si>
  <si>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</si>
  <si>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</si>
  <si>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</si>
  <si>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</si>
  <si>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</si>
  <si>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</si>
  <si>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</si>
  <si>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</si>
  <si>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</si>
  <si>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</si>
  <si>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</si>
  <si>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</si>
  <si>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</si>
  <si>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</si>
  <si>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</si>
  <si>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</si>
  <si>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</si>
  <si>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</si>
  <si>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</si>
  <si>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</si>
  <si>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</si>
  <si>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</si>
  <si>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</si>
  <si>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</si>
  <si>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</si>
  <si>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</si>
  <si>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</si>
  <si>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</si>
  <si>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</si>
  <si>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</si>
  <si>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</si>
  <si>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</si>
  <si>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</si>
  <si>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</si>
  <si>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</si>
  <si>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</si>
  <si>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</si>
  <si>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</si>
  <si>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</si>
  <si>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</si>
  <si>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</si>
  <si>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</si>
  <si>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</si>
  <si>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</si>
  <si>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</si>
  <si>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</si>
  <si>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</si>
  <si>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</si>
  <si>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</si>
  <si>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</si>
  <si>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</si>
  <si>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</si>
  <si>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</si>
  <si>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</si>
  <si>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</si>
  <si>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</si>
  <si>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</si>
  <si>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</si>
  <si>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</si>
  <si>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</si>
  <si>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</si>
  <si>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</si>
  <si>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</si>
  <si>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</si>
  <si>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</si>
  <si>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</si>
  <si>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</si>
  <si>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</si>
  <si>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</si>
  <si>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</si>
  <si>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</si>
  <si>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</si>
  <si>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</si>
  <si>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</si>
  <si>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</si>
  <si>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</si>
  <si>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</si>
  <si>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</si>
  <si>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</si>
  <si>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</si>
  <si>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</si>
  <si>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</si>
  <si>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</si>
  <si>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</si>
  <si>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</si>
  <si>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</si>
  <si>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</si>
  <si>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</si>
  <si>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</si>
  <si>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</si>
  <si>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</si>
  <si>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</si>
  <si>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</si>
  <si>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</si>
  <si>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</si>
  <si>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</si>
  <si>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</si>
  <si>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</si>
  <si>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</si>
  <si>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</si>
  <si>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</si>
  <si>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</si>
  <si>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</si>
  <si>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</si>
  <si>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</si>
  <si>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</si>
  <si>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</si>
  <si>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</si>
  <si>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</si>
  <si>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</si>
  <si>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</si>
  <si>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</si>
  <si>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</si>
  <si>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</si>
  <si>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</si>
  <si>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</si>
  <si>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</si>
  <si>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</si>
  <si>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</si>
  <si>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</si>
  <si>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</si>
  <si>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</si>
  <si>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</si>
  <si>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</si>
  <si>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</si>
  <si>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</si>
  <si>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</si>
  <si>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</si>
  <si>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</si>
  <si>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</si>
  <si>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</si>
  <si>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</si>
  <si>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</si>
  <si>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</si>
  <si>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</si>
  <si>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</si>
  <si>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</si>
  <si>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</si>
  <si>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</si>
  <si>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</si>
  <si>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</si>
  <si>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</si>
  <si>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</si>
  <si>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</si>
  <si>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</si>
  <si>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</si>
  <si>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</si>
  <si>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</si>
  <si>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</si>
  <si>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</si>
  <si>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</si>
  <si>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</si>
  <si>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</si>
  <si>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</si>
  <si>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</si>
  <si>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</si>
  <si>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</si>
  <si>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</si>
  <si>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</si>
  <si>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</si>
  <si>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</si>
  <si>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</si>
  <si>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</si>
  <si>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</si>
  <si>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</si>
  <si>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</si>
  <si>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</si>
  <si>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</si>
  <si>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</si>
  <si>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</si>
  <si>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</si>
  <si>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</si>
  <si>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</si>
  <si>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</si>
  <si>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</si>
  <si>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</si>
  <si>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</si>
  <si>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</si>
  <si>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</si>
  <si>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</si>
  <si>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</si>
  <si>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</si>
  <si>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</si>
  <si>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</si>
  <si>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</si>
  <si>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</si>
  <si>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</si>
  <si>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</si>
  <si>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</si>
  <si>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</si>
  <si>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</si>
  <si>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</si>
  <si>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</si>
  <si>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</si>
  <si>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</si>
  <si>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</si>
  <si>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</si>
  <si>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</si>
  <si>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</si>
  <si>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</si>
  <si>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</si>
  <si>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</si>
  <si>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</si>
  <si>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</si>
  <si>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</si>
  <si>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</si>
  <si>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</si>
  <si>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</si>
  <si>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</si>
  <si>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</si>
  <si>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</si>
  <si>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</si>
  <si>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</si>
  <si>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</si>
  <si>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</si>
  <si>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</si>
  <si>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</si>
  <si>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</si>
  <si>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</si>
  <si>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</si>
  <si>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</si>
  <si>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</si>
  <si>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</si>
  <si>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</si>
  <si>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</si>
  <si>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</si>
  <si>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</si>
  <si>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</si>
  <si>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</si>
  <si>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</si>
  <si>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</si>
  <si>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</si>
  <si>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</si>
  <si>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</si>
  <si>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</si>
  <si>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</si>
  <si>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</si>
  <si>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</si>
  <si>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</si>
  <si>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</si>
  <si>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</si>
  <si>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</si>
  <si>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</si>
  <si>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</si>
  <si>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</si>
  <si>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</si>
  <si>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</si>
  <si>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</si>
  <si>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</si>
  <si>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</si>
  <si>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</si>
  <si>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</si>
  <si>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</si>
  <si>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</si>
  <si>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</si>
  <si>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</si>
  <si>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</si>
  <si>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</si>
  <si>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</si>
  <si>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</si>
  <si>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</si>
  <si>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</si>
  <si>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</si>
  <si>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</si>
  <si>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</si>
  <si>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</si>
  <si>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</si>
  <si>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</si>
  <si>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</si>
  <si>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</si>
  <si>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</si>
  <si>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</si>
  <si>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</si>
  <si>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</si>
  <si>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</si>
  <si>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</si>
  <si>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</si>
  <si>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</si>
  <si>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</si>
  <si>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</si>
  <si>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</si>
  <si>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</si>
  <si>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</si>
  <si>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</si>
  <si>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</si>
  <si>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</si>
  <si>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</si>
  <si>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</si>
  <si>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</si>
  <si>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</si>
  <si>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</si>
  <si>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2021-11-11005092020</t>
  </si>
  <si>
    <t>22-93-506</t>
  </si>
  <si>
    <t>El presente contrato tiene por objeto proveer al CONTRATISTA de los recursos  de que trata la clausula TERCERA,para que éste Administre el Hogar Infantil CERRO NORTE  y a través  del mismo  brinde atención  integral a menores de cinco (5) años, involucrando  su contexto familiar.</t>
  </si>
  <si>
    <t>22-94-430</t>
  </si>
  <si>
    <t>El presente contrato tiene por objeto brindar atencion integral  a menores de cinco (5) años,involucrando  su contexto familiar para lo cual el INSTITUTO  proveerá   al  CONTRATISTA de los  recursos de que trata la cláusula  tercera del mismo. con el fin  de que éste  administre  el Hogar Infantil CERRO NORTE.</t>
  </si>
  <si>
    <t>22-95-597</t>
  </si>
  <si>
    <t xml:space="preserve">El presente contrato tiene por objeto proveer al CONTRATISTA de los recursos  de que trata la clausula TERCERA,para que éste Administre los Hogares Infantiles Aprendiendo Juntos y  Cerro Norte  y a través  de los  mismos  brinde atención  integral a niños menores de cinco (5) años, involucrando  su contexto familiar. </t>
  </si>
  <si>
    <t>11-18-96--397</t>
  </si>
  <si>
    <t xml:space="preserve">El presente contrato tiene por objeto proveer al CONTRATISTA de los recursos  de que trata la clausula TERCERA,para que éste Administre el Hogar Infantil CERRO NORTE  y a través  del mismo  brinde atención integral a  niños menores de seis (6) años, involucrando  su contexto familiar. </t>
  </si>
  <si>
    <t>29-18-98-277</t>
  </si>
  <si>
    <t>El presente contrato tiene por objeto proveer al CONTRATISTA de los recursos  de que trata la clausula TERCERA,para que éste Administre el Hogar Infantil CERRO NORTE  y a través  del mismo  brinde atención a las necesidades básicas de Protección, Nutrición y Desarrollo individual  y social a niños menores de seis (6) años , involucrando  su contexto familiar.</t>
  </si>
  <si>
    <t>29-18-99-0087</t>
  </si>
  <si>
    <t xml:space="preserve">El presente contrato tiene por objeto proveer al CONTRATISTA de los recursos  de que trata la clausula TERCERA,para que éste Administre el Hogar Infantil CERRO NORTE  y a través  del mismo  brinde atención a las necesidades básicas de Protección, Nutrición y Desarrollo individual  y social a niños menores de seis (6) años , involucrando  su contexto familiar. </t>
  </si>
  <si>
    <t>29-18-2000-454</t>
  </si>
  <si>
    <t xml:space="preserve">El presente contrato tiene por objeto brindar,  a través  del Hogar Infantil CERRO NORTE atención a las necesidades básicas de Protección, Nutrición y Desarrollo individual  y social a niños y niñas menores de seis (6) años , involucrando  su contexto familiar  y social   conforme a las normas y lineamientos  técnico-administrativos del ICBF, los cuales hacen parte  integral del    presente   contrato,para  lo cual el INSTITUTO  Proveerá  al CONTRATISTA de los  recursos  de que trata la clausula Cuarta. </t>
  </si>
  <si>
    <t>29-18-2001-184</t>
  </si>
  <si>
    <t xml:space="preserve">El presente contrato tiene por objeto brindar,  a través  del Hogar Infantil APRENDIENDO JUNTOS Y CERRO NORTE atención a las necesidades básicas de Protección, Nutrición y Desarrollo individual  y social a niños y niñas menores de cinco (5) años , involucrando  su contexto familiar  y social,priorizando la atención a los hijos(as) de padres o madres trabajadores pertenecientes  a  sectores de población  con vulnerabilidad  económica,social y psicoafectiva    conforme a las normas y lineamientos de   técnico-administrativos del ICBF, los cuales hacen parte  integral del    presente   contrato,para  lo cual el INSTITUTO  Proveerá  al CONTRATISTA de los  recursos  de que trata la clausula Cuarta. </t>
  </si>
  <si>
    <t>29-18-2002-640</t>
  </si>
  <si>
    <t>Brindar atención a niños y niñas menores de cinco (5) años , involucrando  su contexto familiar  y comunitario  de  conformidad con los  lineamientos de   técnico-administrativos del ICBF, que forman parte  integral del    presente   contrato y para  lo cual el ICBF aportará  al CONTRATISTA de los  recursos  de que trata la clausula Cuarta y el uso de los bienes muebles   e inmuebles (en los casos en que  el inmueble donde funciona el hogar es de propiedad  del Instituto), que se elacionan en el acta de suministro suscrita por el almacenista del ICBF, donde se dejara constancia expresa de la ubicación  del inmueble, documento que forma parte integral del presente contrato.</t>
  </si>
  <si>
    <t>29-18-03-0528</t>
  </si>
  <si>
    <t>29-18-03-1217</t>
  </si>
  <si>
    <t>29-18-04-069</t>
  </si>
  <si>
    <t xml:space="preserve">Brindar atención a 180  niños y niñas de seis(6) meses hasta los seis   (6) años en los Hogares Infantiles APRENDIENDO JUNTOS Y CERRO NORTE </t>
  </si>
  <si>
    <t>0471-06</t>
  </si>
  <si>
    <t>Brindar atención integral  a  niños y niñas de seis(6) meses hasta los seis   (6) años en el  Hogar Infantil pertenecientes a  los niveles I Y II  del SISBEN hijos de padres trabajadores, dando prioridad a los niños y  niñas pertenecientes a familias en situación de desplazamiento.</t>
  </si>
  <si>
    <t>0131-07-06</t>
  </si>
  <si>
    <t xml:space="preserve">Brindar atención integral  a  niños y niñas menores de seis (6) años ( entre seis (6) meses  a cinco (5) años  once (11) meses) prioritariamente los  niños y  niñas de familias con alta vulneabilidad socioeconómica, a traves de  acciones que propicien el ejercicio de sus derechos con la participación activa, organizada y corresponsable de la familia,la comunidad, los entes territoriales, organizaciones comunitarias, empresas privadas, cajas de compensación y el Estado  colombiano. </t>
  </si>
  <si>
    <t>503-09</t>
  </si>
  <si>
    <t>Brindar atención integral  a  niños y niñas  entre los  seis (6) meses y  hasta menores de cinco (5) años edad, con vulnerabilidad  económica,social  prioritariamente  a  quienes por razones  de trabajo  de sus padres o adulto responsable de su cuidado  permanecen solos  temporalmente y  a los hijos de  familias en situación de desplazamiento.</t>
  </si>
  <si>
    <t>472-08</t>
  </si>
  <si>
    <t>257-10</t>
  </si>
  <si>
    <t>113-2011</t>
  </si>
  <si>
    <t>410-12</t>
  </si>
  <si>
    <t>1896</t>
  </si>
  <si>
    <t>257-2015</t>
  </si>
  <si>
    <t>396-2016</t>
  </si>
  <si>
    <t>1689/2016</t>
  </si>
  <si>
    <t>1444/2017</t>
  </si>
  <si>
    <t>1087/2018</t>
  </si>
  <si>
    <t>0490/2019</t>
  </si>
  <si>
    <t>BRINDAR ATENCION INTEGRAL A NIÑOS Y NIÑAS ENTRE 6 MESES Y HASTA MENORES DE 5 AÑOS DE EDAD, CON VULNERABILIDAD ECONOMICA Y SOCIAL, PRIORITARIAMENTE A QUIENES POR RAZONES DE TRABAJO DE SUS PADRES O ADULTOS RESPONSABLES DE SU CUIDADO PERMANECEN SOLOS TEMPORALMENTE Y A LOS HIJOS DE FAMILIAS EN SITUACION DE DESPLAZAMIENTO.</t>
  </si>
  <si>
    <t>BRINDAR ATENCION INTEGRAL A NIÑOS Y NIÑAS ENTRE 6 MESES Y HASTA MENORES DE 5 AÑOS DE EDAD, CON VULNERABILIDAD ECONOMICA Y SOCIAL, PRIORITARIAMENTE A QUIENES POR RAZONES DE TRABAJO DE SUS PADRES O ADULTOS RESPONSABLES DE SU CUIDADO PERMANECEN SOLOS TEMPORALMENTE Y A LOS HIJOS DE SITUACION DE DESPLAZAMIENTO.</t>
  </si>
  <si>
    <t>ATENDER A LA PRIMERA INFANCIA EN EL MARCO DE LA ESTRATEGIA DE "CERO A SIEMPRE" DE CONFORMIDAD CON LAS DIRECTRICES , LINEAMIENTOS Y PARAMETROS ESTABLECIDOS POR EL ICBF, ASI COMO REGULAR LAS RELACIONES ENTRE LAS PARTES DERIVADAS DE LA ENTREGA DE APORTES DEL ICBF A EL CONTRATISTA , PARA QUE ESTE ASUMA CON SUI PERSONAL Y BAJO SU EXCLUSIVA  RESPONSABILIDAD DICHA ATENCION.</t>
  </si>
  <si>
    <t xml:space="preserve">PRESTAR EL SERVICIO DE EDUCACION INICIAL Y CUIDADO A NIÑAS NIÑOS MENORES DE 5 AÑOS, O HASTA SU INGRESO AL GRADO TRANSICION CON EL FIN DE PROMOVER EL DESARROLLO INTEGRAL DE LA PRIMERA INFANCIA CON CALIDAD, DE CONFORMIDAD CON LOS LINEAMIENTOS, MANUAL OPERATIVO ,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  </t>
  </si>
  <si>
    <t>PRESTAR EL SERVICIO DE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MARZO DE LA POLITICA DE ESTADO  PARA EL DESARROLLO INTEGRAL DE LA PRIMERA INFANCIA "DE CERO A SIEMPRE" EN EL SERVICIO DE HOGARES INFANTILES</t>
  </si>
  <si>
    <t>PRESTAR EL SERVICIO DE CENTROS DE DESARROLLO INFANTIL HOGARES INFANTILES -HI, DE CONFORMIDAD CON EL MANUAL OPERATIVO DE LA MODALIDAD INSTITUCIONAL Y LAS DIRECTRICES ESTABLECIDAS POR EL ICBF, EN ARMONIA CON LA POLITICA DE ESTADO PARA EL DESARROLLO INTEGRAL DE LA PRIMERA INFANCIA DE CERO  A SIEMPRE.</t>
  </si>
  <si>
    <t>PRESTAR EL SERVICIO DE EDUCACION INICIAL EN AL MARCO DE LA ATENCION INTEGRAL A NIÑAS Y NIÑOS MENORES DE 5 AÑOS O HASTA SU INGRESO AL GRADO TRANSICION, DE CONFORMIDAD CON EL MANUAL OPERATIVO EN LA MODALIDAD Y LAS DIRECTRICES ESTABLECIDAS POR EL ICBF, EN ARMONIA CON LA POLITICA DE ESTADO PARA EL DESARROLLO INTEGRAL DE LA PRIMERA INFANCIA "DE CERO A SIEMPRE", EN EL SERVICIO HOGARES INFANTILES.</t>
  </si>
  <si>
    <t>0509-2020</t>
  </si>
  <si>
    <t>PRESTAR LOS SERVICIOS DE EDUCACION INICIAL EN EL MARCO DE LA ATENCION INTEGRAL EN HOGARES INFANTILES -HI-, DE CONFORMIDAD CON EL MANUAL OPERATIVO DE LA MODALIDAD INSTITUCIONAL , EL LINEAMIENTO TECNICO PARA LA ATENCION  A LA PRIMERA INFANCIA Y LAS DIRECTRICES ESTABLECIDAS POR EL ICBF, EN ARMONIA  CON LA POLITICA DE ESTADO PARA EL DESARROLLO INTEGRAL DE LA PRIMERA INFANCIA Y LAS DIRECTRICES</t>
  </si>
  <si>
    <t>GLORIA YAMILE GONZALEZ CRISTANCHO</t>
  </si>
  <si>
    <t>CALLE 160 C BIS No. 1B-11</t>
  </si>
  <si>
    <t>6716876-3103252713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</si>
  <si>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</si>
  <si>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1376-12</t>
  </si>
  <si>
    <t>CALLE 160 C BIS No 1B-11</t>
  </si>
  <si>
    <t>asociacionpro-defensa@hotmail.es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</si>
</sst>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6" zoomScale="70" zoomScaleNormal="70" zoomScaleSheetLayoutView="40" zoomScalePageLayoutView="40" workbookViewId="0">
      <selection activeCell="H31" sqref="H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246" t="s">
        <v>2676</v>
      </c>
      <c r="D15" s="35"/>
      <c r="E15" s="35"/>
      <c r="F15" s="5"/>
      <c r="G15" s="32" t="s">
        <v>1168</v>
      </c>
      <c r="H15" s="103" t="s">
        <v>187</v>
      </c>
      <c r="I15" s="32" t="s">
        <v>2624</v>
      </c>
      <c r="J15" s="108" t="s">
        <v>2626</v>
      </c>
      <c r="L15" s="219" t="s">
        <v>8</v>
      </c>
      <c r="M15" s="219"/>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6" t="s">
        <v>11</v>
      </c>
      <c r="J19" s="137" t="s">
        <v>10</v>
      </c>
      <c r="K19" s="137" t="s">
        <v>2609</v>
      </c>
      <c r="L19" s="137" t="s">
        <v>1161</v>
      </c>
      <c r="M19" s="137" t="s">
        <v>1162</v>
      </c>
      <c r="N19" s="138" t="s">
        <v>2610</v>
      </c>
      <c r="O19" s="133"/>
      <c r="Q19" s="51"/>
      <c r="R19" s="51"/>
    </row>
    <row r="20" spans="1:23" ht="30" customHeight="1" x14ac:dyDescent="0.25">
      <c r="A20" s="9"/>
      <c r="B20" s="109">
        <v>800040208</v>
      </c>
      <c r="C20" s="5"/>
      <c r="D20" s="73"/>
      <c r="E20" s="5"/>
      <c r="F20" s="5"/>
      <c r="G20" s="5"/>
      <c r="H20" s="238"/>
      <c r="I20" s="145" t="s">
        <v>1156</v>
      </c>
      <c r="J20" s="146" t="s">
        <v>188</v>
      </c>
      <c r="K20" s="147">
        <v>679394780</v>
      </c>
      <c r="L20" s="148">
        <v>44191</v>
      </c>
      <c r="M20" s="148">
        <v>44561</v>
      </c>
      <c r="N20" s="131">
        <f>+(M20-L20)/30</f>
        <v>12.333333333333334</v>
      </c>
      <c r="O20" s="134"/>
      <c r="U20" s="130"/>
      <c r="V20" s="105">
        <f ca="1">NOW()</f>
        <v>44191.527063657406</v>
      </c>
      <c r="W20" s="105">
        <f ca="1">NOW()</f>
        <v>44191.527063657406</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5"/>
      <c r="I37" s="126"/>
      <c r="J37" s="126"/>
      <c r="K37" s="126"/>
      <c r="L37" s="126"/>
      <c r="M37" s="126"/>
      <c r="N37" s="126"/>
      <c r="O37" s="127"/>
    </row>
    <row r="38" spans="1:16" ht="21" customHeight="1" x14ac:dyDescent="0.25">
      <c r="A38" s="9"/>
      <c r="B38" s="233" t="str">
        <f>VLOOKUP(B20,EAS!A2:B1439,2,0)</f>
        <v xml:space="preserve">ASOCIACIÓN PRODEFENSA DEL NIÑO Y LA NIÑA DEL BARRIO VILLA NIDIA  </v>
      </c>
      <c r="C38" s="233"/>
      <c r="D38" s="233"/>
      <c r="E38" s="233"/>
      <c r="F38" s="233"/>
      <c r="G38" s="5"/>
      <c r="H38" s="128"/>
      <c r="I38" s="242" t="s">
        <v>7</v>
      </c>
      <c r="J38" s="242"/>
      <c r="K38" s="242"/>
      <c r="L38" s="242"/>
      <c r="M38" s="242"/>
      <c r="N38" s="242"/>
      <c r="O38" s="129"/>
    </row>
    <row r="39" spans="1:16" ht="42.95" customHeight="1" thickBot="1" x14ac:dyDescent="0.3">
      <c r="A39" s="10"/>
      <c r="B39" s="11"/>
      <c r="C39" s="11"/>
      <c r="D39" s="11"/>
      <c r="E39" s="11"/>
      <c r="F39" s="11"/>
      <c r="G39" s="11"/>
      <c r="H39" s="10"/>
      <c r="I39" s="228" t="s">
        <v>2728</v>
      </c>
      <c r="J39" s="228"/>
      <c r="K39" s="228"/>
      <c r="L39" s="228"/>
      <c r="M39" s="228"/>
      <c r="N39" s="228"/>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2677</v>
      </c>
      <c r="E48" s="141">
        <v>33974</v>
      </c>
      <c r="F48" s="141">
        <v>34334</v>
      </c>
      <c r="G48" s="155">
        <f>IF(AND(E48&lt;&gt;"",F48&lt;&gt;""),((F48-E48)/30),"")</f>
        <v>12</v>
      </c>
      <c r="H48" s="118" t="s">
        <v>2678</v>
      </c>
      <c r="I48" s="112" t="s">
        <v>1156</v>
      </c>
      <c r="J48" s="112" t="s">
        <v>188</v>
      </c>
      <c r="K48" s="119">
        <v>25200000</v>
      </c>
      <c r="L48" s="113" t="s">
        <v>1148</v>
      </c>
      <c r="M48" s="114">
        <v>1</v>
      </c>
      <c r="N48" s="113" t="s">
        <v>27</v>
      </c>
      <c r="O48" s="113" t="s">
        <v>1148</v>
      </c>
      <c r="P48" s="78"/>
    </row>
    <row r="49" spans="1:16" s="6" customFormat="1" ht="24.75" customHeight="1" x14ac:dyDescent="0.25">
      <c r="A49" s="139">
        <v>2</v>
      </c>
      <c r="B49" s="110" t="s">
        <v>2665</v>
      </c>
      <c r="C49" s="111" t="s">
        <v>31</v>
      </c>
      <c r="D49" s="117" t="s">
        <v>2679</v>
      </c>
      <c r="E49" s="141">
        <v>34340</v>
      </c>
      <c r="F49" s="141">
        <v>34699</v>
      </c>
      <c r="G49" s="155">
        <f t="shared" ref="G49:G50" si="2">IF(AND(E49&lt;&gt;"",F49&lt;&gt;""),((F49-E49)/30),"")</f>
        <v>11.966666666666667</v>
      </c>
      <c r="H49" s="118" t="s">
        <v>2680</v>
      </c>
      <c r="I49" s="112" t="s">
        <v>1156</v>
      </c>
      <c r="J49" s="112" t="s">
        <v>188</v>
      </c>
      <c r="K49" s="119">
        <v>37800000</v>
      </c>
      <c r="L49" s="113" t="s">
        <v>1148</v>
      </c>
      <c r="M49" s="114">
        <v>1</v>
      </c>
      <c r="N49" s="113" t="s">
        <v>27</v>
      </c>
      <c r="O49" s="113" t="s">
        <v>1148</v>
      </c>
      <c r="P49" s="78"/>
    </row>
    <row r="50" spans="1:16" s="6" customFormat="1" ht="24.75" customHeight="1" x14ac:dyDescent="0.25">
      <c r="A50" s="139">
        <v>3</v>
      </c>
      <c r="B50" s="110" t="s">
        <v>2665</v>
      </c>
      <c r="C50" s="111" t="s">
        <v>31</v>
      </c>
      <c r="D50" s="117" t="s">
        <v>2681</v>
      </c>
      <c r="E50" s="141">
        <v>34761</v>
      </c>
      <c r="F50" s="141">
        <v>35064</v>
      </c>
      <c r="G50" s="155">
        <f t="shared" si="2"/>
        <v>10.1</v>
      </c>
      <c r="H50" s="116" t="s">
        <v>2682</v>
      </c>
      <c r="I50" s="112" t="s">
        <v>1156</v>
      </c>
      <c r="J50" s="112" t="s">
        <v>188</v>
      </c>
      <c r="K50" s="119">
        <v>67353385</v>
      </c>
      <c r="L50" s="113" t="s">
        <v>1148</v>
      </c>
      <c r="M50" s="114">
        <v>1</v>
      </c>
      <c r="N50" s="113" t="s">
        <v>27</v>
      </c>
      <c r="O50" s="113" t="s">
        <v>1148</v>
      </c>
      <c r="P50" s="78"/>
    </row>
    <row r="51" spans="1:16" s="6" customFormat="1" ht="24.75" customHeight="1" outlineLevel="1" x14ac:dyDescent="0.25">
      <c r="A51" s="139">
        <v>4</v>
      </c>
      <c r="B51" s="118" t="s">
        <v>2665</v>
      </c>
      <c r="C51" s="120" t="s">
        <v>31</v>
      </c>
      <c r="D51" s="117" t="s">
        <v>2683</v>
      </c>
      <c r="E51" s="141">
        <v>35079</v>
      </c>
      <c r="F51" s="141">
        <v>35430</v>
      </c>
      <c r="G51" s="155">
        <f t="shared" ref="G51:G107" si="3">IF(AND(E51&lt;&gt;"",F51&lt;&gt;""),((F51-E51)/30),"")</f>
        <v>11.7</v>
      </c>
      <c r="H51" s="118" t="s">
        <v>2684</v>
      </c>
      <c r="I51" s="117" t="s">
        <v>1156</v>
      </c>
      <c r="J51" s="117" t="s">
        <v>188</v>
      </c>
      <c r="K51" s="119">
        <v>59860009</v>
      </c>
      <c r="L51" s="113" t="s">
        <v>1148</v>
      </c>
      <c r="M51" s="114">
        <v>1</v>
      </c>
      <c r="N51" s="120" t="s">
        <v>27</v>
      </c>
      <c r="O51" s="120" t="s">
        <v>1148</v>
      </c>
      <c r="P51" s="78"/>
    </row>
    <row r="52" spans="1:16" s="7" customFormat="1" ht="24.75" customHeight="1" outlineLevel="1" x14ac:dyDescent="0.25">
      <c r="A52" s="140">
        <v>5</v>
      </c>
      <c r="B52" s="118" t="s">
        <v>2665</v>
      </c>
      <c r="C52" s="120" t="s">
        <v>31</v>
      </c>
      <c r="D52" s="117" t="s">
        <v>2685</v>
      </c>
      <c r="E52" s="141">
        <v>35821</v>
      </c>
      <c r="F52" s="141">
        <v>36160</v>
      </c>
      <c r="G52" s="155">
        <f t="shared" si="3"/>
        <v>11.3</v>
      </c>
      <c r="H52" s="116" t="s">
        <v>2686</v>
      </c>
      <c r="I52" s="117" t="s">
        <v>1156</v>
      </c>
      <c r="J52" s="117" t="s">
        <v>188</v>
      </c>
      <c r="K52" s="119">
        <v>86783803</v>
      </c>
      <c r="L52" s="120" t="s">
        <v>1148</v>
      </c>
      <c r="M52" s="114">
        <v>1</v>
      </c>
      <c r="N52" s="120" t="s">
        <v>27</v>
      </c>
      <c r="O52" s="120" t="s">
        <v>1148</v>
      </c>
      <c r="P52" s="79"/>
    </row>
    <row r="53" spans="1:16" s="7" customFormat="1" ht="24.75" customHeight="1" outlineLevel="1" x14ac:dyDescent="0.25">
      <c r="A53" s="140">
        <v>6</v>
      </c>
      <c r="B53" s="118" t="s">
        <v>2665</v>
      </c>
      <c r="C53" s="120" t="s">
        <v>31</v>
      </c>
      <c r="D53" s="117" t="s">
        <v>2687</v>
      </c>
      <c r="E53" s="141">
        <v>36175</v>
      </c>
      <c r="F53" s="141">
        <v>36525</v>
      </c>
      <c r="G53" s="155">
        <f t="shared" si="3"/>
        <v>11.666666666666666</v>
      </c>
      <c r="H53" s="116" t="s">
        <v>2688</v>
      </c>
      <c r="I53" s="117" t="s">
        <v>1156</v>
      </c>
      <c r="J53" s="117" t="s">
        <v>188</v>
      </c>
      <c r="K53" s="119">
        <v>103853713</v>
      </c>
      <c r="L53" s="120" t="s">
        <v>1148</v>
      </c>
      <c r="M53" s="114">
        <v>1</v>
      </c>
      <c r="N53" s="120" t="s">
        <v>27</v>
      </c>
      <c r="O53" s="120" t="s">
        <v>1148</v>
      </c>
      <c r="P53" s="79"/>
    </row>
    <row r="54" spans="1:16" s="7" customFormat="1" ht="24.75" customHeight="1" outlineLevel="1" x14ac:dyDescent="0.25">
      <c r="A54" s="140">
        <v>7</v>
      </c>
      <c r="B54" s="118" t="s">
        <v>2665</v>
      </c>
      <c r="C54" s="120" t="s">
        <v>31</v>
      </c>
      <c r="D54" s="117" t="s">
        <v>2689</v>
      </c>
      <c r="E54" s="141">
        <v>36549</v>
      </c>
      <c r="F54" s="141">
        <v>36891</v>
      </c>
      <c r="G54" s="155">
        <f t="shared" si="3"/>
        <v>11.4</v>
      </c>
      <c r="H54" s="118" t="s">
        <v>2690</v>
      </c>
      <c r="I54" s="117" t="s">
        <v>1156</v>
      </c>
      <c r="J54" s="117" t="s">
        <v>188</v>
      </c>
      <c r="K54" s="115">
        <v>107685051</v>
      </c>
      <c r="L54" s="120" t="s">
        <v>1148</v>
      </c>
      <c r="M54" s="114">
        <v>1</v>
      </c>
      <c r="N54" s="120" t="s">
        <v>27</v>
      </c>
      <c r="O54" s="120" t="s">
        <v>1148</v>
      </c>
      <c r="P54" s="79"/>
    </row>
    <row r="55" spans="1:16" s="7" customFormat="1" ht="24.75" customHeight="1" outlineLevel="1" x14ac:dyDescent="0.25">
      <c r="A55" s="140">
        <v>8</v>
      </c>
      <c r="B55" s="118" t="s">
        <v>2665</v>
      </c>
      <c r="C55" s="120" t="s">
        <v>31</v>
      </c>
      <c r="D55" s="117" t="s">
        <v>2691</v>
      </c>
      <c r="E55" s="141">
        <v>36916</v>
      </c>
      <c r="F55" s="141">
        <v>37256</v>
      </c>
      <c r="G55" s="155">
        <f t="shared" si="3"/>
        <v>11.333333333333334</v>
      </c>
      <c r="H55" s="118" t="s">
        <v>2692</v>
      </c>
      <c r="I55" s="117" t="s">
        <v>1156</v>
      </c>
      <c r="J55" s="117" t="s">
        <v>188</v>
      </c>
      <c r="K55" s="115">
        <v>200760000</v>
      </c>
      <c r="L55" s="120" t="s">
        <v>1148</v>
      </c>
      <c r="M55" s="114">
        <v>1</v>
      </c>
      <c r="N55" s="120" t="s">
        <v>27</v>
      </c>
      <c r="O55" s="120" t="s">
        <v>1148</v>
      </c>
      <c r="P55" s="79"/>
    </row>
    <row r="56" spans="1:16" s="7" customFormat="1" ht="24.75" customHeight="1" outlineLevel="1" x14ac:dyDescent="0.25">
      <c r="A56" s="140">
        <v>9</v>
      </c>
      <c r="B56" s="118" t="s">
        <v>2665</v>
      </c>
      <c r="C56" s="120" t="s">
        <v>31</v>
      </c>
      <c r="D56" s="117" t="s">
        <v>2693</v>
      </c>
      <c r="E56" s="141">
        <v>37287</v>
      </c>
      <c r="F56" s="141">
        <v>37652</v>
      </c>
      <c r="G56" s="155">
        <f t="shared" si="3"/>
        <v>12.166666666666666</v>
      </c>
      <c r="H56" s="118" t="s">
        <v>2694</v>
      </c>
      <c r="I56" s="117" t="s">
        <v>1156</v>
      </c>
      <c r="J56" s="117" t="s">
        <v>188</v>
      </c>
      <c r="K56" s="115">
        <v>224370260</v>
      </c>
      <c r="L56" s="120" t="s">
        <v>1148</v>
      </c>
      <c r="M56" s="114">
        <v>1</v>
      </c>
      <c r="N56" s="120" t="s">
        <v>27</v>
      </c>
      <c r="O56" s="120" t="s">
        <v>1148</v>
      </c>
      <c r="P56" s="79"/>
    </row>
    <row r="57" spans="1:16" s="7" customFormat="1" ht="24.75" customHeight="1" outlineLevel="1" x14ac:dyDescent="0.25">
      <c r="A57" s="140">
        <v>10</v>
      </c>
      <c r="B57" s="118" t="s">
        <v>2665</v>
      </c>
      <c r="C57" s="120" t="s">
        <v>31</v>
      </c>
      <c r="D57" s="117" t="s">
        <v>2695</v>
      </c>
      <c r="E57" s="141">
        <v>37662</v>
      </c>
      <c r="F57" s="141">
        <v>37720</v>
      </c>
      <c r="G57" s="155">
        <f t="shared" si="3"/>
        <v>1.9333333333333333</v>
      </c>
      <c r="H57" s="118" t="s">
        <v>2694</v>
      </c>
      <c r="I57" s="117" t="s">
        <v>1156</v>
      </c>
      <c r="J57" s="117" t="s">
        <v>188</v>
      </c>
      <c r="K57" s="119">
        <v>36422266</v>
      </c>
      <c r="L57" s="120" t="s">
        <v>1148</v>
      </c>
      <c r="M57" s="114">
        <v>1</v>
      </c>
      <c r="N57" s="120" t="s">
        <v>27</v>
      </c>
      <c r="O57" s="120" t="s">
        <v>1148</v>
      </c>
      <c r="P57" s="79"/>
    </row>
    <row r="58" spans="1:16" s="7" customFormat="1" ht="24.75" customHeight="1" outlineLevel="1" x14ac:dyDescent="0.25">
      <c r="A58" s="140">
        <v>11</v>
      </c>
      <c r="B58" s="118" t="s">
        <v>2665</v>
      </c>
      <c r="C58" s="120" t="s">
        <v>31</v>
      </c>
      <c r="D58" s="117" t="s">
        <v>2696</v>
      </c>
      <c r="E58" s="141">
        <v>37721</v>
      </c>
      <c r="F58" s="141">
        <v>37986</v>
      </c>
      <c r="G58" s="155">
        <f t="shared" si="3"/>
        <v>8.8333333333333339</v>
      </c>
      <c r="H58" s="118" t="s">
        <v>2694</v>
      </c>
      <c r="I58" s="117" t="s">
        <v>1156</v>
      </c>
      <c r="J58" s="117" t="s">
        <v>188</v>
      </c>
      <c r="K58" s="66">
        <v>169863450</v>
      </c>
      <c r="L58" s="120" t="s">
        <v>1148</v>
      </c>
      <c r="M58" s="114">
        <v>1</v>
      </c>
      <c r="N58" s="120" t="s">
        <v>27</v>
      </c>
      <c r="O58" s="120" t="s">
        <v>1148</v>
      </c>
      <c r="P58" s="79"/>
    </row>
    <row r="59" spans="1:16" s="7" customFormat="1" ht="24.75" customHeight="1" outlineLevel="1" x14ac:dyDescent="0.25">
      <c r="A59" s="140">
        <v>12</v>
      </c>
      <c r="B59" s="118" t="s">
        <v>2665</v>
      </c>
      <c r="C59" s="120" t="s">
        <v>31</v>
      </c>
      <c r="D59" s="117" t="s">
        <v>2697</v>
      </c>
      <c r="E59" s="141">
        <v>38019</v>
      </c>
      <c r="F59" s="141">
        <v>38352</v>
      </c>
      <c r="G59" s="155">
        <f t="shared" si="3"/>
        <v>11.1</v>
      </c>
      <c r="H59" s="118" t="s">
        <v>2698</v>
      </c>
      <c r="I59" s="117" t="s">
        <v>1156</v>
      </c>
      <c r="J59" s="117" t="s">
        <v>188</v>
      </c>
      <c r="K59" s="119">
        <v>213792437</v>
      </c>
      <c r="L59" s="120" t="s">
        <v>1148</v>
      </c>
      <c r="M59" s="114">
        <v>1</v>
      </c>
      <c r="N59" s="120" t="s">
        <v>27</v>
      </c>
      <c r="O59" s="120" t="s">
        <v>1148</v>
      </c>
      <c r="P59" s="79"/>
    </row>
    <row r="60" spans="1:16" s="7" customFormat="1" ht="24.75" customHeight="1" outlineLevel="1" x14ac:dyDescent="0.25">
      <c r="A60" s="140">
        <v>13</v>
      </c>
      <c r="B60" s="118" t="s">
        <v>2665</v>
      </c>
      <c r="C60" s="120" t="s">
        <v>31</v>
      </c>
      <c r="D60" s="117" t="s">
        <v>2699</v>
      </c>
      <c r="E60" s="141">
        <v>38733</v>
      </c>
      <c r="F60" s="141">
        <v>39082</v>
      </c>
      <c r="G60" s="155">
        <f t="shared" si="3"/>
        <v>11.633333333333333</v>
      </c>
      <c r="H60" s="118" t="s">
        <v>2700</v>
      </c>
      <c r="I60" s="117" t="s">
        <v>1156</v>
      </c>
      <c r="J60" s="117" t="s">
        <v>188</v>
      </c>
      <c r="K60" s="119">
        <v>247221994</v>
      </c>
      <c r="L60" s="120" t="s">
        <v>1148</v>
      </c>
      <c r="M60" s="114">
        <v>1</v>
      </c>
      <c r="N60" s="120" t="s">
        <v>27</v>
      </c>
      <c r="O60" s="120" t="s">
        <v>1148</v>
      </c>
      <c r="P60" s="79"/>
    </row>
    <row r="61" spans="1:16" s="7" customFormat="1" ht="24.75" customHeight="1" outlineLevel="1" x14ac:dyDescent="0.25">
      <c r="A61" s="140">
        <v>14</v>
      </c>
      <c r="B61" s="118" t="s">
        <v>2665</v>
      </c>
      <c r="C61" s="120" t="s">
        <v>31</v>
      </c>
      <c r="D61" s="117" t="s">
        <v>2701</v>
      </c>
      <c r="E61" s="141">
        <v>39107</v>
      </c>
      <c r="F61" s="141">
        <v>39447</v>
      </c>
      <c r="G61" s="155">
        <f t="shared" si="3"/>
        <v>11.333333333333334</v>
      </c>
      <c r="H61" s="118" t="s">
        <v>2702</v>
      </c>
      <c r="I61" s="117" t="s">
        <v>1156</v>
      </c>
      <c r="J61" s="117" t="s">
        <v>188</v>
      </c>
      <c r="K61" s="119">
        <v>257110874</v>
      </c>
      <c r="L61" s="120" t="s">
        <v>1148</v>
      </c>
      <c r="M61" s="114">
        <v>1</v>
      </c>
      <c r="N61" s="120" t="s">
        <v>27</v>
      </c>
      <c r="O61" s="120" t="s">
        <v>1148</v>
      </c>
      <c r="P61" s="79"/>
    </row>
    <row r="62" spans="1:16" s="7" customFormat="1" ht="24.75" customHeight="1" outlineLevel="1" x14ac:dyDescent="0.25">
      <c r="A62" s="140">
        <v>15</v>
      </c>
      <c r="B62" s="118" t="s">
        <v>2665</v>
      </c>
      <c r="C62" s="120" t="s">
        <v>31</v>
      </c>
      <c r="D62" s="117" t="s">
        <v>2703</v>
      </c>
      <c r="E62" s="141">
        <v>39818</v>
      </c>
      <c r="F62" s="141">
        <v>40178</v>
      </c>
      <c r="G62" s="155">
        <f t="shared" si="3"/>
        <v>12</v>
      </c>
      <c r="H62" s="118" t="s">
        <v>2704</v>
      </c>
      <c r="I62" s="117" t="s">
        <v>1156</v>
      </c>
      <c r="J62" s="117" t="s">
        <v>188</v>
      </c>
      <c r="K62" s="119">
        <v>284641713</v>
      </c>
      <c r="L62" s="120" t="s">
        <v>1148</v>
      </c>
      <c r="M62" s="114">
        <v>1</v>
      </c>
      <c r="N62" s="120" t="s">
        <v>27</v>
      </c>
      <c r="O62" s="120" t="s">
        <v>1148</v>
      </c>
      <c r="P62" s="79"/>
    </row>
    <row r="63" spans="1:16" s="7" customFormat="1" ht="24.75" customHeight="1" outlineLevel="1" x14ac:dyDescent="0.25">
      <c r="A63" s="140">
        <v>16</v>
      </c>
      <c r="B63" s="118" t="s">
        <v>2665</v>
      </c>
      <c r="C63" s="120" t="s">
        <v>31</v>
      </c>
      <c r="D63" s="117" t="s">
        <v>2705</v>
      </c>
      <c r="E63" s="141">
        <v>39449</v>
      </c>
      <c r="F63" s="141">
        <v>39813</v>
      </c>
      <c r="G63" s="155">
        <f t="shared" si="3"/>
        <v>12.133333333333333</v>
      </c>
      <c r="H63" s="118" t="s">
        <v>2716</v>
      </c>
      <c r="I63" s="117" t="s">
        <v>1156</v>
      </c>
      <c r="J63" s="117" t="s">
        <v>188</v>
      </c>
      <c r="K63" s="119">
        <v>153201874</v>
      </c>
      <c r="L63" s="120" t="s">
        <v>1148</v>
      </c>
      <c r="M63" s="114">
        <v>1</v>
      </c>
      <c r="N63" s="120" t="s">
        <v>27</v>
      </c>
      <c r="O63" s="120" t="s">
        <v>1148</v>
      </c>
      <c r="P63" s="79"/>
    </row>
    <row r="64" spans="1:16" s="7" customFormat="1" ht="24.75" customHeight="1" outlineLevel="1" x14ac:dyDescent="0.25">
      <c r="A64" s="140">
        <v>17</v>
      </c>
      <c r="B64" s="118" t="s">
        <v>2665</v>
      </c>
      <c r="C64" s="120" t="s">
        <v>31</v>
      </c>
      <c r="D64" s="117" t="s">
        <v>2703</v>
      </c>
      <c r="E64" s="141">
        <v>39818</v>
      </c>
      <c r="F64" s="141">
        <v>40178</v>
      </c>
      <c r="G64" s="155">
        <f t="shared" si="3"/>
        <v>12</v>
      </c>
      <c r="H64" s="118" t="s">
        <v>2716</v>
      </c>
      <c r="I64" s="117" t="s">
        <v>1156</v>
      </c>
      <c r="J64" s="117" t="s">
        <v>188</v>
      </c>
      <c r="K64" s="119">
        <v>160170218</v>
      </c>
      <c r="L64" s="120" t="s">
        <v>1148</v>
      </c>
      <c r="M64" s="114">
        <v>1</v>
      </c>
      <c r="N64" s="120" t="s">
        <v>27</v>
      </c>
      <c r="O64" s="120" t="s">
        <v>1148</v>
      </c>
      <c r="P64" s="79"/>
    </row>
    <row r="65" spans="1:16" s="7" customFormat="1" ht="24.75" customHeight="1" outlineLevel="1" x14ac:dyDescent="0.25">
      <c r="A65" s="140">
        <v>18</v>
      </c>
      <c r="B65" s="118" t="s">
        <v>2665</v>
      </c>
      <c r="C65" s="120" t="s">
        <v>31</v>
      </c>
      <c r="D65" s="117" t="s">
        <v>2706</v>
      </c>
      <c r="E65" s="141">
        <v>40185</v>
      </c>
      <c r="F65" s="141">
        <v>40543</v>
      </c>
      <c r="G65" s="155">
        <f t="shared" si="3"/>
        <v>11.933333333333334</v>
      </c>
      <c r="H65" s="118" t="s">
        <v>2716</v>
      </c>
      <c r="I65" s="117" t="s">
        <v>1156</v>
      </c>
      <c r="J65" s="117" t="s">
        <v>188</v>
      </c>
      <c r="K65" s="119">
        <v>296276981</v>
      </c>
      <c r="L65" s="120" t="s">
        <v>1148</v>
      </c>
      <c r="M65" s="114">
        <v>1</v>
      </c>
      <c r="N65" s="120" t="s">
        <v>27</v>
      </c>
      <c r="O65" s="120" t="s">
        <v>1148</v>
      </c>
      <c r="P65" s="79"/>
    </row>
    <row r="66" spans="1:16" s="7" customFormat="1" ht="24.75" customHeight="1" outlineLevel="1" x14ac:dyDescent="0.25">
      <c r="A66" s="140">
        <v>19</v>
      </c>
      <c r="B66" s="118" t="s">
        <v>2665</v>
      </c>
      <c r="C66" s="120" t="s">
        <v>31</v>
      </c>
      <c r="D66" s="117" t="s">
        <v>2707</v>
      </c>
      <c r="E66" s="141">
        <v>40560</v>
      </c>
      <c r="F66" s="141">
        <v>40908</v>
      </c>
      <c r="G66" s="155">
        <f t="shared" si="3"/>
        <v>11.6</v>
      </c>
      <c r="H66" s="118" t="s">
        <v>2716</v>
      </c>
      <c r="I66" s="117" t="s">
        <v>1156</v>
      </c>
      <c r="J66" s="117" t="s">
        <v>188</v>
      </c>
      <c r="K66" s="119">
        <v>306169648</v>
      </c>
      <c r="L66" s="120" t="s">
        <v>1148</v>
      </c>
      <c r="M66" s="114">
        <v>1</v>
      </c>
      <c r="N66" s="120" t="s">
        <v>27</v>
      </c>
      <c r="O66" s="120" t="s">
        <v>1148</v>
      </c>
      <c r="P66" s="79"/>
    </row>
    <row r="67" spans="1:16" s="7" customFormat="1" ht="24.75" customHeight="1" outlineLevel="1" x14ac:dyDescent="0.25">
      <c r="A67" s="140">
        <v>20</v>
      </c>
      <c r="B67" s="118" t="s">
        <v>2665</v>
      </c>
      <c r="C67" s="120" t="s">
        <v>31</v>
      </c>
      <c r="D67" s="117" t="s">
        <v>2708</v>
      </c>
      <c r="E67" s="141">
        <v>40919</v>
      </c>
      <c r="F67" s="141">
        <v>41090</v>
      </c>
      <c r="G67" s="155">
        <f t="shared" si="3"/>
        <v>5.7</v>
      </c>
      <c r="H67" s="118" t="s">
        <v>2717</v>
      </c>
      <c r="I67" s="117" t="s">
        <v>1156</v>
      </c>
      <c r="J67" s="117" t="s">
        <v>188</v>
      </c>
      <c r="K67" s="119">
        <v>148457185</v>
      </c>
      <c r="L67" s="120" t="s">
        <v>1148</v>
      </c>
      <c r="M67" s="114">
        <v>1</v>
      </c>
      <c r="N67" s="120" t="s">
        <v>27</v>
      </c>
      <c r="O67" s="120" t="s">
        <v>1148</v>
      </c>
      <c r="P67" s="79"/>
    </row>
    <row r="68" spans="1:16" s="7" customFormat="1" ht="24.75" customHeight="1" outlineLevel="1" x14ac:dyDescent="0.25">
      <c r="A68" s="140">
        <v>21</v>
      </c>
      <c r="B68" s="118" t="s">
        <v>2665</v>
      </c>
      <c r="C68" s="120" t="s">
        <v>31</v>
      </c>
      <c r="D68" s="117" t="s">
        <v>2729</v>
      </c>
      <c r="E68" s="141">
        <v>41093</v>
      </c>
      <c r="F68" s="141">
        <v>41274</v>
      </c>
      <c r="G68" s="155">
        <f t="shared" si="3"/>
        <v>6.0333333333333332</v>
      </c>
      <c r="H68" s="118" t="s">
        <v>2717</v>
      </c>
      <c r="I68" s="117" t="s">
        <v>1156</v>
      </c>
      <c r="J68" s="117" t="s">
        <v>188</v>
      </c>
      <c r="K68" s="119">
        <v>170505961</v>
      </c>
      <c r="L68" s="120" t="s">
        <v>1148</v>
      </c>
      <c r="M68" s="114">
        <v>1</v>
      </c>
      <c r="N68" s="120" t="s">
        <v>27</v>
      </c>
      <c r="O68" s="120" t="s">
        <v>1148</v>
      </c>
      <c r="P68" s="79"/>
    </row>
    <row r="69" spans="1:16" s="7" customFormat="1" ht="24.75" customHeight="1" outlineLevel="1" x14ac:dyDescent="0.25">
      <c r="A69" s="140">
        <v>22</v>
      </c>
      <c r="B69" s="118" t="s">
        <v>2665</v>
      </c>
      <c r="C69" s="120" t="s">
        <v>31</v>
      </c>
      <c r="D69" s="117" t="s">
        <v>2709</v>
      </c>
      <c r="E69" s="141">
        <v>41256</v>
      </c>
      <c r="F69" s="141">
        <v>41851</v>
      </c>
      <c r="G69" s="155">
        <f t="shared" si="3"/>
        <v>19.833333333333332</v>
      </c>
      <c r="H69" s="118" t="s">
        <v>2718</v>
      </c>
      <c r="I69" s="117" t="s">
        <v>1156</v>
      </c>
      <c r="J69" s="117" t="s">
        <v>188</v>
      </c>
      <c r="K69" s="115">
        <v>918484841</v>
      </c>
      <c r="L69" s="120" t="s">
        <v>1148</v>
      </c>
      <c r="M69" s="114">
        <v>1</v>
      </c>
      <c r="N69" s="120" t="s">
        <v>27</v>
      </c>
      <c r="O69" s="120" t="s">
        <v>26</v>
      </c>
      <c r="P69" s="79"/>
    </row>
    <row r="70" spans="1:16" s="7" customFormat="1" ht="24.75" customHeight="1" outlineLevel="1" x14ac:dyDescent="0.25">
      <c r="A70" s="140">
        <v>23</v>
      </c>
      <c r="B70" s="118" t="s">
        <v>2665</v>
      </c>
      <c r="C70" s="120" t="s">
        <v>31</v>
      </c>
      <c r="D70" s="117" t="s">
        <v>2710</v>
      </c>
      <c r="E70" s="141">
        <v>42037</v>
      </c>
      <c r="F70" s="141">
        <v>42369</v>
      </c>
      <c r="G70" s="155">
        <f t="shared" si="3"/>
        <v>11.066666666666666</v>
      </c>
      <c r="H70" s="118" t="s">
        <v>2718</v>
      </c>
      <c r="I70" s="117" t="s">
        <v>1156</v>
      </c>
      <c r="J70" s="117" t="s">
        <v>188</v>
      </c>
      <c r="K70" s="115">
        <v>481886598</v>
      </c>
      <c r="L70" s="120" t="s">
        <v>1148</v>
      </c>
      <c r="M70" s="114">
        <v>1</v>
      </c>
      <c r="N70" s="120" t="s">
        <v>27</v>
      </c>
      <c r="O70" s="120" t="s">
        <v>26</v>
      </c>
      <c r="P70" s="79"/>
    </row>
    <row r="71" spans="1:16" s="7" customFormat="1" ht="24.75" customHeight="1" outlineLevel="1" x14ac:dyDescent="0.25">
      <c r="A71" s="140">
        <v>24</v>
      </c>
      <c r="B71" s="118" t="s">
        <v>2665</v>
      </c>
      <c r="C71" s="120" t="s">
        <v>31</v>
      </c>
      <c r="D71" s="117" t="s">
        <v>2711</v>
      </c>
      <c r="E71" s="141">
        <v>42401</v>
      </c>
      <c r="F71" s="141">
        <v>42674</v>
      </c>
      <c r="G71" s="155">
        <f t="shared" si="3"/>
        <v>9.1</v>
      </c>
      <c r="H71" s="118" t="s">
        <v>2719</v>
      </c>
      <c r="I71" s="117" t="s">
        <v>1156</v>
      </c>
      <c r="J71" s="117" t="s">
        <v>188</v>
      </c>
      <c r="K71" s="115">
        <v>416529023</v>
      </c>
      <c r="L71" s="120" t="s">
        <v>1148</v>
      </c>
      <c r="M71" s="114">
        <v>1</v>
      </c>
      <c r="N71" s="120" t="s">
        <v>27</v>
      </c>
      <c r="O71" s="120" t="s">
        <v>26</v>
      </c>
      <c r="P71" s="79"/>
    </row>
    <row r="72" spans="1:16" s="7" customFormat="1" ht="24.75" customHeight="1" outlineLevel="1" x14ac:dyDescent="0.25">
      <c r="A72" s="140">
        <v>25</v>
      </c>
      <c r="B72" s="118" t="s">
        <v>2665</v>
      </c>
      <c r="C72" s="120" t="s">
        <v>31</v>
      </c>
      <c r="D72" s="117" t="s">
        <v>2712</v>
      </c>
      <c r="E72" s="141">
        <v>42675</v>
      </c>
      <c r="F72" s="141">
        <v>43039</v>
      </c>
      <c r="G72" s="155">
        <f t="shared" si="3"/>
        <v>12.133333333333333</v>
      </c>
      <c r="H72" s="118" t="s">
        <v>2719</v>
      </c>
      <c r="I72" s="117" t="s">
        <v>1156</v>
      </c>
      <c r="J72" s="117" t="s">
        <v>188</v>
      </c>
      <c r="K72" s="119">
        <v>561826062</v>
      </c>
      <c r="L72" s="120" t="s">
        <v>1148</v>
      </c>
      <c r="M72" s="114">
        <v>1</v>
      </c>
      <c r="N72" s="120" t="s">
        <v>27</v>
      </c>
      <c r="O72" s="120" t="s">
        <v>26</v>
      </c>
      <c r="P72" s="79"/>
    </row>
    <row r="73" spans="1:16" s="7" customFormat="1" ht="24.75" customHeight="1" outlineLevel="1" x14ac:dyDescent="0.25">
      <c r="A73" s="140">
        <v>26</v>
      </c>
      <c r="B73" s="118" t="s">
        <v>2665</v>
      </c>
      <c r="C73" s="120" t="s">
        <v>31</v>
      </c>
      <c r="D73" s="117" t="s">
        <v>2713</v>
      </c>
      <c r="E73" s="141">
        <v>43040</v>
      </c>
      <c r="F73" s="141">
        <v>43404</v>
      </c>
      <c r="G73" s="155">
        <f t="shared" si="3"/>
        <v>12.133333333333333</v>
      </c>
      <c r="H73" s="118" t="s">
        <v>2720</v>
      </c>
      <c r="I73" s="117" t="s">
        <v>1156</v>
      </c>
      <c r="J73" s="117" t="s">
        <v>188</v>
      </c>
      <c r="K73" s="119">
        <v>472478438</v>
      </c>
      <c r="L73" s="120" t="s">
        <v>1148</v>
      </c>
      <c r="M73" s="114">
        <v>1</v>
      </c>
      <c r="N73" s="120" t="s">
        <v>27</v>
      </c>
      <c r="O73" s="120" t="s">
        <v>26</v>
      </c>
      <c r="P73" s="79"/>
    </row>
    <row r="74" spans="1:16" s="7" customFormat="1" ht="24.75" customHeight="1" outlineLevel="1" x14ac:dyDescent="0.25">
      <c r="A74" s="140">
        <v>27</v>
      </c>
      <c r="B74" s="118" t="s">
        <v>2665</v>
      </c>
      <c r="C74" s="120" t="s">
        <v>31</v>
      </c>
      <c r="D74" s="117" t="s">
        <v>2714</v>
      </c>
      <c r="E74" s="141">
        <v>43434</v>
      </c>
      <c r="F74" s="141">
        <v>43441</v>
      </c>
      <c r="G74" s="155">
        <f t="shared" si="3"/>
        <v>0.23333333333333334</v>
      </c>
      <c r="H74" s="118" t="s">
        <v>2722</v>
      </c>
      <c r="I74" s="117" t="s">
        <v>1156</v>
      </c>
      <c r="J74" s="117" t="s">
        <v>188</v>
      </c>
      <c r="K74" s="66">
        <v>51271160</v>
      </c>
      <c r="L74" s="120" t="s">
        <v>1148</v>
      </c>
      <c r="M74" s="114">
        <v>1</v>
      </c>
      <c r="N74" s="120" t="s">
        <v>27</v>
      </c>
      <c r="O74" s="120" t="s">
        <v>1148</v>
      </c>
      <c r="P74" s="79"/>
    </row>
    <row r="75" spans="1:16" s="7" customFormat="1" ht="24.75" customHeight="1" outlineLevel="1" x14ac:dyDescent="0.25">
      <c r="A75" s="140">
        <v>28</v>
      </c>
      <c r="B75" s="118" t="s">
        <v>2665</v>
      </c>
      <c r="C75" s="120" t="s">
        <v>31</v>
      </c>
      <c r="D75" s="117" t="s">
        <v>2715</v>
      </c>
      <c r="E75" s="141">
        <v>43483</v>
      </c>
      <c r="F75" s="141">
        <v>43820</v>
      </c>
      <c r="G75" s="155">
        <f t="shared" si="3"/>
        <v>11.233333333333333</v>
      </c>
      <c r="H75" s="64" t="s">
        <v>2721</v>
      </c>
      <c r="I75" s="117" t="s">
        <v>1156</v>
      </c>
      <c r="J75" s="117" t="s">
        <v>188</v>
      </c>
      <c r="K75" s="119">
        <v>5812613341</v>
      </c>
      <c r="L75" s="120" t="s">
        <v>1148</v>
      </c>
      <c r="M75" s="114">
        <v>1</v>
      </c>
      <c r="N75" s="120" t="s">
        <v>27</v>
      </c>
      <c r="O75" s="120" t="s">
        <v>1148</v>
      </c>
      <c r="P75" s="79"/>
    </row>
    <row r="76" spans="1:16" s="7" customFormat="1" ht="24.75" customHeight="1" outlineLevel="1" x14ac:dyDescent="0.25">
      <c r="A76" s="140">
        <v>29</v>
      </c>
      <c r="B76" s="64"/>
      <c r="C76" s="65"/>
      <c r="D76" s="63"/>
      <c r="E76" s="141"/>
      <c r="F76" s="141"/>
      <c r="G76" s="155"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5"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5"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5"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5"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5"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5"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5"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5"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5"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5"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5"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5"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5"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5"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5"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5"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5"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5"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5"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5"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5"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5"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5"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5"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5"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5"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5"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5"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5"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5"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0" t="s">
        <v>9</v>
      </c>
      <c r="J112" s="191"/>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6" t="s">
        <v>2665</v>
      </c>
      <c r="C114" s="158" t="s">
        <v>31</v>
      </c>
      <c r="D114" s="117" t="s">
        <v>2723</v>
      </c>
      <c r="E114" s="141">
        <v>43879</v>
      </c>
      <c r="F114" s="141">
        <v>44196</v>
      </c>
      <c r="G114" s="155">
        <f>IF(AND(E114&lt;&gt;"",F114&lt;&gt;""),((F114-E114)/30),"")</f>
        <v>10.566666666666666</v>
      </c>
      <c r="H114" s="118" t="s">
        <v>2724</v>
      </c>
      <c r="I114" s="117" t="s">
        <v>1156</v>
      </c>
      <c r="J114" s="117" t="s">
        <v>188</v>
      </c>
      <c r="K114" s="119">
        <v>664969713</v>
      </c>
      <c r="L114" s="100">
        <f>+IF(AND(K114&gt;0,O114="Ejecución"),(K114/877802)*Tabla28[[#This Row],[% participación]],IF(AND(K114&gt;0,O114&lt;&gt;"Ejecución"),"-",""))</f>
        <v>757.53952827630837</v>
      </c>
      <c r="M114" s="120" t="s">
        <v>1148</v>
      </c>
      <c r="N114" s="168">
        <v>1</v>
      </c>
      <c r="O114" s="157" t="s">
        <v>1150</v>
      </c>
      <c r="P114" s="78"/>
    </row>
    <row r="115" spans="1:16" s="6" customFormat="1" ht="24.75" customHeight="1" x14ac:dyDescent="0.25">
      <c r="A115" s="139">
        <v>2</v>
      </c>
      <c r="B115" s="156" t="s">
        <v>2665</v>
      </c>
      <c r="C115" s="158" t="s">
        <v>31</v>
      </c>
      <c r="D115" s="63"/>
      <c r="E115" s="141"/>
      <c r="F115" s="141"/>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9">
        <v>3</v>
      </c>
      <c r="B116" s="156" t="s">
        <v>2665</v>
      </c>
      <c r="C116" s="158" t="s">
        <v>31</v>
      </c>
      <c r="D116" s="63"/>
      <c r="E116" s="141"/>
      <c r="F116" s="141"/>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9">
        <v>4</v>
      </c>
      <c r="B117" s="156" t="s">
        <v>2665</v>
      </c>
      <c r="C117" s="158" t="s">
        <v>31</v>
      </c>
      <c r="D117" s="63"/>
      <c r="E117" s="141"/>
      <c r="F117" s="141"/>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40">
        <v>5</v>
      </c>
      <c r="B118" s="156" t="s">
        <v>2665</v>
      </c>
      <c r="C118" s="158" t="s">
        <v>31</v>
      </c>
      <c r="D118" s="63"/>
      <c r="E118" s="141"/>
      <c r="F118" s="141"/>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40">
        <v>6</v>
      </c>
      <c r="B119" s="156" t="s">
        <v>2665</v>
      </c>
      <c r="C119" s="158" t="s">
        <v>31</v>
      </c>
      <c r="D119" s="63"/>
      <c r="E119" s="141"/>
      <c r="F119" s="141"/>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40">
        <v>7</v>
      </c>
      <c r="B120" s="156" t="s">
        <v>2665</v>
      </c>
      <c r="C120" s="158" t="s">
        <v>31</v>
      </c>
      <c r="D120" s="63"/>
      <c r="E120" s="141"/>
      <c r="F120" s="141"/>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40">
        <v>8</v>
      </c>
      <c r="B121" s="156" t="s">
        <v>2665</v>
      </c>
      <c r="C121" s="158" t="s">
        <v>31</v>
      </c>
      <c r="D121" s="63"/>
      <c r="E121" s="141"/>
      <c r="F121" s="141"/>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40">
        <v>43</v>
      </c>
      <c r="B156" s="156" t="s">
        <v>2665</v>
      </c>
      <c r="C156" s="158" t="s">
        <v>31</v>
      </c>
      <c r="D156" s="63"/>
      <c r="E156" s="141"/>
      <c r="F156" s="141"/>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9" t="s">
        <v>2658</v>
      </c>
      <c r="C168" s="229"/>
      <c r="D168" s="229"/>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212" t="s">
        <v>2669</v>
      </c>
      <c r="C179" s="212"/>
      <c r="D179" s="212"/>
      <c r="E179" s="166">
        <v>0.02</v>
      </c>
      <c r="F179" s="165">
        <v>0</v>
      </c>
      <c r="G179" s="160" t="str">
        <f>IF(F179&gt;0,SUM(E179+F179),"")</f>
        <v/>
      </c>
      <c r="H179" s="5"/>
      <c r="I179" s="212" t="s">
        <v>2671</v>
      </c>
      <c r="J179" s="212"/>
      <c r="K179" s="212"/>
      <c r="L179" s="212"/>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v>
      </c>
      <c r="D185" s="91" t="s">
        <v>2628</v>
      </c>
      <c r="E185" s="94">
        <f>+(C185*SUM(K20:K35))</f>
        <v>0</v>
      </c>
      <c r="F185" s="92"/>
      <c r="G185" s="93"/>
      <c r="H185" s="88"/>
      <c r="I185" s="90" t="s">
        <v>2627</v>
      </c>
      <c r="J185" s="161">
        <f>+SUM(M179:M183)</f>
        <v>0.02</v>
      </c>
      <c r="K185" s="231" t="s">
        <v>2628</v>
      </c>
      <c r="L185" s="231"/>
      <c r="M185" s="94">
        <f>+J185*(SUM(K20:K35))</f>
        <v>13587895.6</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9"/>
      <c r="R191" s="149"/>
      <c r="S191" s="149"/>
      <c r="T191" s="149"/>
    </row>
    <row r="192" spans="1:28" x14ac:dyDescent="0.25">
      <c r="A192" s="9"/>
      <c r="B192" s="189" t="s">
        <v>2636</v>
      </c>
      <c r="C192" s="189"/>
      <c r="E192" s="5" t="s">
        <v>20</v>
      </c>
      <c r="H192" s="26" t="s">
        <v>24</v>
      </c>
      <c r="J192" s="5" t="s">
        <v>2637</v>
      </c>
      <c r="K192" s="5"/>
      <c r="M192" s="5"/>
      <c r="N192" s="5"/>
      <c r="O192" s="8"/>
      <c r="Q192" s="150"/>
      <c r="R192" s="151"/>
      <c r="S192" s="151"/>
      <c r="T192" s="150"/>
    </row>
    <row r="193" spans="1:18" x14ac:dyDescent="0.25">
      <c r="A193" s="9"/>
      <c r="C193" s="121">
        <v>31275</v>
      </c>
      <c r="D193" s="5"/>
      <c r="E193" s="122">
        <v>1845</v>
      </c>
      <c r="F193" s="5"/>
      <c r="G193" s="5"/>
      <c r="H193" s="143" t="s">
        <v>2725</v>
      </c>
      <c r="J193" s="5"/>
      <c r="K193" s="123">
        <v>31275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4" t="s">
        <v>2730</v>
      </c>
      <c r="L211" s="21"/>
      <c r="M211" s="21"/>
      <c r="N211" s="21"/>
      <c r="O211" s="8"/>
    </row>
    <row r="212" spans="1:15" x14ac:dyDescent="0.25">
      <c r="A212" s="9"/>
      <c r="B212" s="27" t="s">
        <v>2619</v>
      </c>
      <c r="C212" s="143" t="s">
        <v>2725</v>
      </c>
      <c r="D212" s="21"/>
      <c r="G212" s="27" t="s">
        <v>2621</v>
      </c>
      <c r="H212" s="144" t="s">
        <v>2727</v>
      </c>
      <c r="J212" s="27" t="s">
        <v>2623</v>
      </c>
      <c r="K212" s="143"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2020-12-26T17:39:34Z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