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RAUCA 2021\100019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<sst xmlns="http://schemas.openxmlformats.org/spreadsheetml/2006/main" count="3156" uniqueCount="2696">
  <si>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</si>
  <si>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</si>
  <si>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</si>
  <si>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</si>
  <si>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</si>
  <si>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</si>
  <si>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</si>
  <si>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</si>
  <si>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</si>
  <si>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</si>
  <si>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</si>
  <si>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</si>
  <si>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</si>
  <si>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</si>
  <si>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</si>
  <si>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</si>
  <si>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</si>
  <si>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</si>
  <si>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</si>
  <si>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</si>
  <si>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</si>
  <si>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</si>
  <si>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</si>
  <si>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</si>
  <si>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</si>
  <si>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</si>
  <si>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</si>
  <si>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</si>
  <si>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</si>
  <si>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</si>
  <si>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</si>
  <si>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</si>
  <si>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</si>
  <si>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</si>
  <si>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</si>
  <si>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</si>
  <si>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</si>
  <si>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</si>
  <si>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</si>
  <si>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</si>
  <si>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</si>
  <si>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</si>
  <si>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</si>
  <si>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</si>
  <si>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</si>
  <si>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</si>
  <si>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</si>
  <si>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</si>
  <si>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</si>
  <si>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</si>
  <si>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</si>
  <si>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</si>
  <si>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</si>
  <si>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</si>
  <si>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</si>
  <si>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</si>
  <si>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</si>
  <si>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</si>
  <si>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</si>
  <si>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</si>
  <si>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</si>
  <si>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</si>
  <si>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</si>
  <si>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</si>
  <si>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</si>
  <si>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</si>
  <si>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</si>
  <si>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</si>
  <si>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</si>
  <si>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</si>
  <si>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</si>
  <si>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</si>
  <si>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</si>
  <si>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</si>
  <si>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</si>
  <si>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</si>
  <si>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</si>
  <si>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</si>
  <si>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</si>
  <si>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</si>
  <si>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</si>
  <si>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</si>
  <si>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</si>
  <si>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</si>
  <si>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</si>
  <si>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</si>
  <si>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</si>
  <si>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</si>
  <si>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</si>
  <si>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</si>
  <si>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</si>
  <si>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</si>
  <si>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</si>
  <si>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</si>
  <si>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</si>
  <si>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</si>
  <si>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</si>
  <si>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</si>
  <si>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</si>
  <si>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</si>
  <si>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</si>
  <si>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</si>
  <si>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</si>
  <si>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</si>
  <si>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</si>
  <si>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</si>
  <si>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</si>
  <si>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</si>
  <si>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</si>
  <si>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</si>
  <si>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</si>
  <si>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</si>
  <si>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</si>
  <si>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</si>
  <si>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</si>
  <si>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</si>
  <si>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</si>
  <si>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</si>
  <si>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</si>
  <si>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</si>
  <si>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</si>
  <si>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</si>
  <si>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</si>
  <si>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</si>
  <si>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</si>
  <si>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</si>
  <si>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</si>
  <si>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</si>
  <si>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</si>
  <si>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</si>
  <si>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</si>
  <si>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</si>
  <si>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</si>
  <si>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</si>
  <si>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</si>
  <si>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</si>
  <si>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</si>
  <si>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</si>
  <si>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</si>
  <si>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</si>
  <si>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</si>
  <si>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</si>
  <si>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</si>
  <si>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</si>
  <si>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</si>
  <si>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</si>
  <si>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</si>
  <si>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</si>
  <si>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</si>
  <si>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</si>
  <si>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</si>
  <si>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</si>
  <si>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</si>
  <si>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</si>
  <si>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</si>
  <si>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</si>
  <si>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</si>
  <si>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</si>
  <si>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</si>
  <si>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</si>
  <si>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</si>
  <si>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</si>
  <si>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</si>
  <si>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</si>
  <si>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</si>
  <si>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</si>
  <si>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</si>
  <si>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</si>
  <si>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</si>
  <si>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</si>
  <si>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</si>
  <si>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</si>
  <si>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</si>
  <si>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</si>
  <si>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</si>
  <si>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</si>
  <si>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</si>
  <si>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</si>
  <si>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</si>
  <si>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</si>
  <si>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</si>
  <si>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</si>
  <si>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</si>
  <si>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</si>
  <si>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</si>
  <si>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</si>
  <si>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</si>
  <si>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</si>
  <si>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</si>
  <si>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</si>
  <si>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</si>
  <si>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</si>
  <si>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</si>
  <si>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</si>
  <si>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</si>
  <si>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</si>
  <si>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</si>
  <si>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</si>
  <si>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</si>
  <si>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</si>
  <si>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</si>
  <si>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</si>
  <si>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</si>
  <si>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</si>
  <si>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</si>
  <si>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</si>
  <si>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</si>
  <si>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</si>
  <si>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</si>
  <si>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</si>
  <si>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</si>
  <si>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</si>
  <si>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</si>
  <si>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</si>
  <si>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</si>
  <si>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</si>
  <si>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</si>
  <si>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</si>
  <si>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</si>
  <si>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</si>
  <si>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</si>
  <si>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</si>
  <si>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</si>
  <si>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</si>
  <si>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</si>
  <si>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</si>
  <si>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</si>
  <si>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</si>
  <si>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</si>
  <si>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</si>
  <si>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</si>
  <si>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</si>
  <si>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</si>
  <si>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</si>
  <si>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</si>
  <si>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</si>
  <si>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</si>
  <si>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</si>
  <si>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</si>
  <si>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</si>
  <si>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</si>
  <si>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</si>
  <si>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</si>
  <si>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</si>
  <si>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</si>
  <si>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</si>
  <si>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</si>
  <si>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</si>
  <si>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</si>
  <si>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</si>
  <si>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</si>
  <si>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</si>
  <si>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</si>
  <si>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</si>
  <si>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</si>
  <si>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</si>
  <si>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</si>
  <si>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</si>
  <si>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</si>
  <si>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</si>
  <si>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</si>
  <si>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</si>
  <si>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</si>
  <si>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</si>
  <si>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</si>
  <si>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</si>
  <si>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</si>
  <si>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</si>
  <si>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</si>
  <si>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</si>
  <si>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</si>
  <si>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</si>
  <si>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</si>
  <si>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</si>
  <si>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</si>
  <si>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</si>
  <si>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</si>
  <si>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</si>
  <si>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</si>
  <si>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</si>
  <si>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</si>
  <si>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</si>
  <si>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</si>
  <si>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</si>
  <si>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</si>
  <si>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</si>
  <si>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</si>
  <si>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</si>
  <si>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</si>
  <si>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</si>
  <si>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</si>
  <si>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</si>
  <si>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</si>
  <si>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</si>
  <si>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</si>
  <si>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</si>
  <si>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</si>
  <si>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</si>
  <si>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</si>
  <si>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</si>
  <si>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</si>
  <si>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</si>
  <si>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</si>
  <si>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</si>
  <si>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</si>
  <si>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</si>
  <si>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</si>
  <si>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</si>
  <si>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</si>
  <si>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</si>
  <si>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</si>
  <si>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</si>
  <si>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</si>
  <si>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</si>
  <si>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</si>
  <si>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</si>
  <si>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</si>
  <si>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</si>
  <si>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</si>
  <si>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</si>
  <si>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</si>
  <si>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</si>
  <si>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</si>
  <si>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</si>
  <si>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</si>
  <si>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</si>
  <si>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</si>
  <si>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</si>
  <si>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</si>
  <si>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</si>
  <si>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</si>
  <si>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</si>
  <si>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</si>
  <si>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</si>
  <si>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</si>
  <si>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</si>
  <si>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</si>
  <si>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</si>
  <si>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</si>
  <si>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</si>
  <si>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</si>
  <si>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</si>
  <si>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</si>
  <si>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</si>
  <si>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</si>
  <si>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</si>
  <si>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</si>
  <si>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</si>
  <si>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</si>
  <si>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</si>
  <si>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</si>
  <si>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</si>
  <si>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</si>
  <si>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</si>
  <si>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</si>
  <si>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</si>
  <si>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</si>
  <si>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</si>
  <si>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</si>
  <si>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</si>
  <si>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</si>
  <si>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</si>
  <si>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</si>
  <si>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</si>
  <si>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</si>
  <si>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</si>
  <si>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</si>
  <si>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</si>
  <si>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</si>
  <si>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</si>
  <si>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</si>
  <si>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</si>
  <si>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</si>
  <si>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</si>
  <si>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</si>
  <si>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</si>
  <si>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</si>
  <si>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</si>
  <si>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</si>
  <si>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</si>
  <si>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</si>
  <si>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</si>
  <si>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</si>
  <si>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</si>
  <si>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</si>
  <si>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</si>
  <si>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</si>
  <si>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</si>
  <si>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</si>
  <si>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</si>
  <si>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</si>
  <si>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</si>
  <si>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</si>
  <si>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</si>
  <si>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</si>
  <si>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</si>
  <si>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</si>
  <si>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</si>
  <si>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</si>
  <si>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</si>
  <si>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</si>
  <si>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</si>
  <si>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</si>
  <si>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</si>
  <si>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</si>
  <si>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</si>
  <si>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</si>
  <si>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</si>
  <si>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</si>
  <si>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</si>
  <si>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</si>
  <si>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</si>
  <si>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</si>
  <si>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</si>
  <si>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</si>
  <si>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</si>
  <si>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</si>
  <si>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</si>
  <si>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</si>
  <si>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</si>
  <si>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</si>
  <si>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</si>
  <si>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</si>
  <si>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</si>
  <si>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</si>
  <si>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</si>
  <si>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</si>
  <si>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</si>
  <si>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</si>
  <si>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</si>
  <si>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</si>
  <si>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</si>
  <si>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</si>
  <si>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</si>
  <si>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</si>
  <si>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</si>
  <si>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</si>
  <si>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</si>
  <si>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</si>
  <si>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</si>
  <si>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</si>
  <si>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</si>
  <si>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</si>
  <si>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</si>
  <si>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</si>
  <si>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</si>
  <si>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</si>
  <si>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</si>
  <si>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</si>
  <si>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</si>
  <si>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</si>
  <si>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</si>
  <si>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</si>
  <si>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</si>
  <si>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</si>
  <si>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</si>
  <si>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</si>
  <si>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</si>
  <si>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</si>
  <si>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</si>
  <si>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</si>
  <si>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</si>
  <si>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</si>
  <si>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</si>
  <si>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</si>
  <si>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</si>
  <si>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</si>
  <si>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</si>
  <si>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</si>
  <si>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</si>
  <si>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</si>
  <si>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</si>
  <si>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</si>
  <si>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</si>
  <si>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</si>
  <si>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</si>
  <si>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</si>
  <si>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</si>
  <si>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</si>
  <si>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</si>
  <si>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</si>
  <si>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</si>
  <si>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</si>
  <si>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</si>
  <si>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</si>
  <si>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</si>
  <si>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</si>
  <si>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</si>
  <si>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</si>
  <si>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</si>
  <si>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</si>
  <si>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</si>
  <si>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</si>
  <si>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</si>
  <si>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</si>
  <si>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</si>
  <si>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</si>
  <si>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</si>
  <si>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</si>
  <si>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</si>
  <si>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</si>
  <si>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</si>
  <si>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</si>
  <si>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</si>
  <si>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</si>
  <si>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</si>
  <si>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</si>
  <si>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</si>
  <si>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</si>
  <si>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</si>
  <si>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</si>
  <si>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</si>
  <si>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</si>
  <si>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</si>
  <si>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</si>
  <si>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</si>
  <si>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</si>
  <si>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</si>
  <si>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</si>
  <si>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</si>
  <si>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</si>
  <si>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</si>
  <si>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</si>
  <si>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</si>
  <si>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</si>
  <si>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</si>
  <si>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</si>
  <si>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</si>
  <si>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</si>
  <si>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</si>
  <si>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</si>
  <si>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</si>
  <si>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</si>
  <si>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</si>
  <si>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</si>
  <si>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</si>
  <si>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</si>
  <si>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</si>
  <si>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</si>
  <si>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</si>
  <si>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</si>
  <si>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</si>
  <si>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</si>
  <si>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</si>
  <si>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</si>
  <si>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</si>
  <si>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</si>
  <si>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</si>
  <si>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</si>
  <si>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</si>
  <si>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</si>
  <si>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</si>
  <si>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</si>
  <si>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</si>
  <si>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</si>
  <si>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</si>
  <si>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</si>
  <si>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</si>
  <si>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</si>
  <si>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</si>
  <si>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</si>
  <si>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</si>
  <si>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</si>
  <si>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</si>
  <si>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</si>
  <si>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</si>
  <si>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</si>
  <si>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</si>
  <si>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</si>
  <si>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</si>
  <si>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</si>
  <si>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</si>
  <si>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</si>
  <si>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</si>
  <si>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</si>
  <si>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</si>
  <si>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</si>
  <si>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</si>
  <si>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</si>
  <si>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</si>
  <si>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</si>
  <si>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</si>
  <si>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</si>
  <si>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</si>
  <si>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</si>
  <si>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</si>
  <si>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</si>
  <si>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</si>
  <si>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</si>
  <si>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</si>
  <si>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</si>
  <si>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</si>
  <si>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</si>
  <si>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</si>
  <si>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</si>
  <si>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</si>
  <si>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</si>
  <si>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</si>
  <si>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</si>
  <si>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</si>
  <si>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</si>
  <si>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</si>
  <si>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</si>
  <si>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</si>
  <si>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</si>
  <si>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</si>
  <si>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</si>
  <si>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</si>
  <si>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</si>
  <si>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</si>
  <si>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</si>
  <si>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</si>
  <si>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</si>
  <si>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</si>
  <si>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</si>
  <si>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</si>
  <si>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</si>
  <si>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</si>
  <si>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</si>
  <si>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</si>
  <si>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</si>
  <si>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</si>
  <si>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</si>
  <si>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</si>
  <si>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</si>
  <si>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</si>
  <si>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</si>
  <si>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</si>
  <si>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</si>
  <si>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</si>
  <si>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</si>
  <si>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</si>
  <si>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</si>
  <si>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</si>
  <si>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</si>
  <si>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</si>
  <si>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</si>
  <si>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</si>
  <si>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</si>
  <si>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</si>
  <si>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</si>
  <si>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</si>
  <si>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</si>
  <si>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</si>
  <si>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</si>
  <si>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</si>
  <si>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</si>
  <si>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</si>
  <si>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</si>
  <si>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</si>
  <si>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</si>
  <si>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</si>
  <si>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</si>
  <si>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</si>
  <si>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</si>
  <si>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</si>
  <si>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</si>
  <si>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</si>
  <si>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</si>
  <si>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</si>
  <si>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</si>
  <si>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</si>
  <si>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</si>
  <si>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</si>
  <si>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</si>
  <si>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</si>
  <si>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</si>
  <si>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</si>
  <si>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</si>
  <si>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</si>
  <si>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</si>
  <si>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</si>
  <si>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</si>
  <si>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</si>
  <si>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</si>
  <si>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</si>
  <si>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</si>
  <si>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</si>
  <si>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</si>
  <si>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</si>
  <si>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</si>
  <si>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</si>
  <si>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</si>
  <si>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</si>
  <si>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</si>
  <si>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</si>
  <si>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</si>
  <si>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</si>
  <si>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</si>
  <si>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</si>
  <si>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</si>
  <si>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</si>
  <si>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</si>
  <si>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</si>
  <si>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</si>
  <si>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</si>
  <si>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</si>
  <si>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</si>
  <si>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</si>
  <si>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</si>
  <si>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</si>
  <si>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</si>
  <si>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</si>
  <si>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</si>
  <si>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</si>
  <si>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</si>
  <si>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</si>
  <si>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</si>
  <si>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</si>
  <si>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</si>
  <si>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</si>
  <si>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</si>
  <si>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</si>
  <si>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</si>
  <si>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</si>
  <si>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</si>
  <si>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</si>
  <si>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</si>
  <si>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</si>
  <si>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</si>
  <si>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</si>
  <si>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</si>
  <si>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</si>
  <si>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</si>
  <si>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</si>
  <si>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</si>
  <si>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</si>
  <si>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</si>
  <si>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</si>
  <si>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</si>
  <si>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</si>
  <si>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</si>
  <si>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</si>
  <si>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</si>
  <si>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</si>
  <si>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</si>
  <si>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</si>
  <si>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</si>
  <si>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</si>
  <si>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</si>
  <si>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</si>
  <si>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</si>
  <si>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</si>
  <si>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</si>
  <si>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</si>
  <si>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</si>
  <si>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</si>
  <si>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</si>
  <si>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</si>
  <si>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</si>
  <si>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</si>
  <si>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</si>
  <si>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</si>
  <si>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</si>
  <si>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</si>
  <si>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</si>
  <si>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</si>
  <si>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</si>
  <si>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</si>
  <si>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</si>
  <si>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</si>
  <si>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</si>
  <si>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</si>
  <si>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</si>
  <si>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</si>
  <si>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</si>
  <si>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</si>
  <si>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</si>
  <si>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</si>
  <si>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</si>
  <si>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</si>
  <si>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</si>
  <si>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</si>
  <si>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</si>
  <si>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</si>
  <si>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</si>
  <si>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</si>
  <si>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</si>
  <si>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</si>
  <si>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</si>
  <si>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</si>
  <si>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</si>
  <si>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</si>
  <si>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</si>
  <si>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</si>
  <si>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</si>
  <si>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</si>
  <si>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</si>
  <si>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</si>
  <si>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</si>
  <si>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</si>
  <si>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</si>
  <si>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</si>
  <si>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</si>
  <si>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</si>
  <si>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</si>
  <si>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</si>
  <si>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</si>
  <si>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</si>
  <si>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</si>
  <si>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</si>
  <si>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</si>
  <si>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</si>
  <si>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</si>
  <si>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</si>
  <si>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</si>
  <si>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</si>
  <si>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</si>
  <si>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</si>
  <si>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</si>
  <si>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</si>
  <si>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</si>
  <si>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</si>
  <si>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</si>
  <si>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</si>
  <si>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</si>
  <si>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</si>
  <si>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</si>
  <si>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</si>
  <si>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</si>
  <si>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</si>
  <si>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</si>
  <si>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</si>
  <si>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</si>
  <si>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</si>
  <si>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</si>
  <si>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</si>
  <si>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</si>
  <si>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</si>
  <si>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</si>
  <si>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</si>
  <si>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</si>
  <si>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</si>
  <si>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</si>
  <si>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</si>
  <si>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</si>
  <si>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</si>
  <si>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</si>
  <si>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</si>
  <si>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</si>
  <si>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</si>
  <si>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</si>
  <si>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</si>
  <si>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</si>
  <si>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</si>
  <si>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</si>
  <si>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</si>
  <si>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</si>
  <si>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</si>
  <si>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</si>
  <si>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</si>
  <si>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</si>
  <si>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</si>
  <si>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</si>
  <si>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</si>
  <si>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</si>
  <si>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</si>
  <si>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</si>
  <si>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</si>
  <si>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</si>
  <si>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</si>
  <si>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</si>
  <si>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</si>
  <si>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</si>
  <si>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</si>
  <si>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</si>
  <si>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</si>
  <si>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</si>
  <si>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</si>
  <si>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</si>
  <si>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</si>
  <si>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</si>
  <si>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</si>
  <si>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</si>
  <si>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</si>
  <si>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</si>
  <si>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</si>
  <si>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</si>
  <si>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</si>
  <si>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</si>
  <si>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</si>
  <si>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</si>
  <si>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</si>
  <si>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</si>
  <si>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</si>
  <si>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</si>
  <si>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</si>
  <si>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</si>
  <si>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</si>
  <si>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</si>
  <si>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</si>
  <si>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</si>
  <si>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</si>
  <si>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</si>
  <si>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</si>
  <si>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</si>
  <si>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</si>
  <si>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</si>
  <si>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</si>
  <si>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</si>
  <si>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</si>
  <si>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</si>
  <si>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</si>
  <si>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</si>
  <si>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</si>
  <si>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</si>
  <si>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</si>
  <si>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</si>
  <si>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</si>
  <si>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</si>
  <si>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</si>
  <si>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</si>
  <si>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</si>
  <si>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</si>
  <si>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</si>
  <si>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</si>
  <si>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</si>
  <si>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</si>
  <si>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</si>
  <si>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</si>
  <si>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</si>
  <si>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</si>
  <si>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</si>
  <si>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</si>
  <si>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</si>
  <si>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</si>
  <si>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</si>
  <si>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</si>
  <si>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</si>
  <si>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</si>
  <si>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</si>
  <si>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</si>
  <si>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</si>
  <si>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</si>
  <si>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</si>
  <si>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</si>
  <si>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</si>
  <si>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</si>
  <si>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</si>
  <si>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</si>
  <si>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</si>
  <si>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</si>
  <si>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</si>
  <si>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</si>
  <si>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</si>
  <si>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</si>
  <si>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</si>
  <si>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</si>
  <si>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</si>
  <si>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</si>
  <si>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</si>
  <si>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</si>
  <si>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</si>
  <si>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</si>
  <si>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</si>
  <si>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</si>
  <si>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</si>
  <si>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</si>
  <si>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</si>
  <si>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</si>
  <si>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</si>
  <si>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</si>
  <si>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</si>
  <si>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</si>
  <si>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</si>
  <si>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</si>
  <si>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</si>
  <si>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</si>
  <si>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</si>
  <si>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</si>
  <si>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</si>
  <si>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</si>
  <si>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</si>
  <si>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</si>
  <si>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</si>
  <si>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</si>
  <si>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</si>
  <si>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</si>
  <si>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</si>
  <si>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</si>
  <si>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</si>
  <si>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</si>
  <si>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</si>
  <si>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</si>
  <si>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</si>
  <si>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</si>
  <si>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</si>
  <si>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</si>
  <si>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</si>
  <si>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</si>
  <si>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</si>
  <si>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</si>
  <si>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</si>
  <si>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</si>
  <si>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</si>
  <si>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</si>
  <si>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</si>
  <si>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</si>
  <si>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</si>
  <si>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</si>
  <si>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</si>
  <si>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</si>
  <si>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</si>
  <si>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</si>
  <si>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</si>
  <si>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</si>
  <si>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</si>
  <si>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</si>
  <si>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</si>
  <si>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</si>
  <si>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</si>
  <si>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</si>
  <si>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</si>
  <si>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</si>
  <si>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</si>
  <si>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</si>
  <si>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</si>
  <si>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</si>
  <si>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</si>
  <si>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</si>
  <si>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</si>
  <si>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</si>
  <si>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</si>
  <si>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</si>
  <si>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</si>
  <si>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</si>
  <si>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</si>
  <si>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</si>
  <si>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</si>
  <si>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</si>
  <si>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</si>
  <si>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</si>
  <si>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</si>
  <si>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</si>
  <si>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</si>
  <si>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</si>
  <si>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</si>
  <si>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</si>
  <si>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</si>
  <si>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</si>
  <si>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</si>
  <si>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</si>
  <si>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</si>
  <si>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</si>
  <si>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</si>
  <si>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</si>
  <si>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</si>
  <si>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</si>
  <si>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</si>
  <si>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</si>
  <si>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</si>
  <si>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</si>
  <si>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</si>
  <si>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</si>
  <si>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</si>
  <si>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</si>
  <si>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</si>
  <si>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</si>
  <si>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</si>
  <si>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</si>
  <si>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</si>
  <si>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</si>
  <si>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</si>
  <si>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</si>
  <si>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</si>
  <si>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</si>
  <si>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</si>
  <si>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</si>
  <si>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</si>
  <si>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</si>
  <si>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</si>
  <si>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</si>
  <si>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</si>
  <si>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</si>
  <si>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</si>
  <si>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</si>
  <si>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</si>
  <si>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</si>
  <si>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</si>
  <si>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</si>
  <si>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</si>
  <si>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</si>
  <si>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</si>
  <si>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</si>
  <si>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</si>
  <si>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</si>
  <si>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</si>
  <si>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</si>
  <si>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</si>
  <si>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</si>
  <si>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</si>
  <si>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</si>
  <si>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</si>
  <si>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</si>
  <si>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</si>
  <si>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</si>
  <si>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</si>
  <si>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</si>
  <si>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</si>
  <si>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</si>
  <si>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</si>
  <si>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</si>
  <si>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</si>
  <si>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</si>
  <si>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</si>
  <si>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</si>
  <si>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</si>
  <si>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</si>
  <si>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</si>
  <si>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</si>
  <si>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</si>
  <si>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</si>
  <si>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</si>
  <si>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</si>
  <si>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</si>
  <si>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</si>
  <si>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</si>
  <si>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</si>
  <si>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</si>
  <si>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</si>
  <si>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</si>
  <si>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</si>
  <si>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</si>
  <si>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</si>
  <si>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</si>
  <si>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</si>
  <si>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</si>
  <si>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</si>
  <si>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</si>
  <si>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</si>
  <si>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</si>
  <si>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</si>
  <si>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</si>
  <si>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</si>
  <si>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</si>
  <si>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</si>
  <si>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</si>
  <si>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</si>
  <si>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</si>
  <si>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</si>
  <si>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</si>
  <si>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</si>
  <si>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</si>
  <si>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</si>
  <si>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</si>
  <si>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</si>
  <si>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</si>
  <si>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</si>
  <si>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</si>
  <si>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</si>
  <si>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</si>
  <si>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</si>
  <si>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</si>
  <si>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</si>
  <si>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</si>
  <si>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</si>
  <si>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</si>
  <si>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</si>
  <si>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</si>
  <si>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</si>
  <si>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</si>
  <si>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</si>
  <si>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</si>
  <si>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</si>
  <si>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</si>
  <si>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</si>
  <si>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</si>
  <si>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</si>
  <si>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</si>
  <si>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</si>
  <si>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</si>
  <si>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</si>
  <si>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</si>
  <si>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</si>
  <si>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</si>
  <si>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</si>
  <si>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</si>
  <si>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</si>
  <si>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</si>
  <si>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</si>
  <si>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</si>
  <si>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</si>
  <si>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</si>
  <si>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</si>
  <si>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</si>
  <si>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</si>
  <si>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</si>
  <si>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</si>
  <si>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</si>
  <si>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</si>
  <si>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</si>
  <si>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</si>
  <si>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</si>
  <si>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</si>
  <si>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</si>
  <si>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</si>
  <si>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</si>
  <si>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</si>
  <si>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</si>
  <si>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</si>
  <si>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</si>
  <si>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</si>
  <si>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</si>
  <si>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</si>
  <si>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</si>
  <si>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</si>
  <si>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</si>
  <si>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</si>
  <si>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</si>
  <si>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</si>
  <si>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</si>
  <si>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</si>
  <si>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</si>
  <si>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</si>
  <si>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</si>
  <si>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</si>
  <si>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</si>
  <si>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</si>
  <si>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</si>
  <si>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</si>
  <si>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</si>
  <si>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</si>
  <si>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</si>
  <si>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</si>
  <si>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</si>
  <si>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</si>
  <si>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</si>
  <si>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</si>
  <si>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</si>
  <si>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</si>
  <si>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</si>
  <si>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</si>
  <si>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</si>
  <si>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</si>
  <si>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</si>
  <si>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</si>
  <si>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</si>
  <si>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</si>
  <si>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</si>
  <si>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</si>
  <si>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</si>
  <si>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</si>
  <si>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</si>
  <si>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</si>
  <si>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</si>
  <si>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</si>
  <si>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</si>
  <si>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</si>
  <si>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</si>
  <si>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</si>
  <si>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</si>
  <si>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</si>
  <si>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</si>
  <si>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</si>
  <si>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</si>
  <si>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</si>
  <si>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</si>
  <si>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</si>
  <si>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</si>
  <si>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</si>
  <si>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</si>
  <si>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</si>
  <si>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</si>
  <si>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</si>
  <si>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</si>
  <si>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</si>
  <si>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</si>
  <si>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</si>
  <si>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</si>
  <si>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</si>
  <si>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</si>
  <si>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</si>
  <si>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</si>
  <si>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</si>
  <si>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</si>
  <si>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</si>
  <si>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</si>
  <si>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</si>
  <si>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</si>
  <si>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</si>
  <si>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</si>
  <si>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</si>
  <si>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</si>
  <si>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</si>
  <si>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</si>
  <si>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</si>
  <si>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</si>
  <si>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</si>
  <si>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</si>
  <si>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</si>
  <si>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</si>
  <si>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</si>
  <si>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</si>
  <si>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</si>
  <si>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</si>
  <si>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</si>
  <si>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</si>
  <si>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</si>
  <si>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</si>
  <si>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</si>
  <si>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</si>
  <si>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</si>
  <si>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</si>
  <si>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</si>
  <si>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</si>
  <si>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</si>
  <si>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</si>
  <si>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</si>
  <si>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</si>
  <si>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</si>
  <si>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</si>
  <si>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</si>
  <si>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</si>
  <si>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</si>
  <si>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</si>
  <si>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</si>
  <si>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</si>
  <si>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</si>
  <si>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</si>
  <si>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</si>
  <si>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</si>
  <si>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</si>
  <si>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</si>
  <si>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</si>
  <si>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</si>
  <si>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</si>
  <si>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</si>
  <si>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</si>
  <si>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</si>
  <si>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</si>
  <si>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</si>
  <si>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</si>
  <si>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</si>
  <si>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</si>
  <si>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</si>
  <si>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</si>
  <si>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</si>
  <si>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</si>
  <si>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</si>
  <si>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</si>
  <si>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</si>
  <si>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</si>
  <si>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</si>
  <si>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</si>
  <si>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</si>
  <si>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</si>
  <si>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</si>
  <si>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</si>
  <si>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</si>
  <si>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</si>
  <si>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</si>
  <si>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</si>
  <si>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</si>
  <si>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</si>
  <si>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</si>
  <si>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</si>
  <si>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</si>
  <si>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</si>
  <si>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</si>
  <si>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</si>
  <si>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</si>
  <si>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</si>
  <si>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</si>
  <si>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</si>
  <si>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</si>
  <si>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</si>
  <si>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</si>
  <si>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</si>
  <si>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</si>
  <si>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</si>
  <si>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</si>
  <si>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</si>
  <si>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</si>
  <si>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</si>
  <si>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</si>
  <si>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</si>
  <si>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</si>
  <si>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</si>
  <si>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</si>
  <si>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</si>
  <si>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</si>
  <si>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</si>
  <si>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</si>
  <si>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</si>
  <si>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</si>
  <si>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</si>
  <si>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</si>
  <si>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</si>
  <si>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</si>
  <si>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</si>
  <si>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</si>
  <si>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</si>
  <si>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</si>
  <si>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</si>
  <si>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</si>
  <si>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</si>
  <si>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</si>
  <si>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</si>
  <si>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</si>
  <si>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</si>
  <si>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</si>
  <si>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</si>
  <si>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</si>
  <si>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</si>
  <si>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</si>
  <si>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</si>
  <si>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</si>
  <si>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</si>
  <si>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</si>
  <si>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</si>
  <si>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</si>
  <si>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</si>
  <si>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</si>
  <si>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</si>
  <si>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</si>
  <si>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</si>
  <si>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</si>
  <si>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</si>
  <si>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</si>
  <si>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</si>
  <si>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</si>
  <si>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</si>
  <si>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</si>
  <si>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</si>
  <si>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</si>
  <si>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</si>
  <si>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</si>
  <si>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</si>
  <si>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</si>
  <si>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</si>
  <si>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</si>
  <si>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</si>
  <si>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</si>
  <si>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</si>
  <si>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</si>
  <si>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</si>
  <si>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</si>
  <si>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</si>
  <si>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</si>
  <si>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</si>
  <si>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</si>
  <si>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</si>
  <si>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</si>
  <si>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</si>
  <si>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</si>
  <si>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</si>
  <si>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</si>
  <si>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</si>
  <si>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</si>
  <si>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</si>
  <si>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</si>
  <si>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</si>
  <si>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</si>
  <si>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</si>
  <si>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</si>
  <si>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</si>
  <si>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</si>
  <si>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</si>
  <si>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</si>
  <si>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</si>
  <si>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</si>
  <si>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</si>
  <si>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</si>
  <si>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</si>
  <si>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</si>
  <si>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</si>
  <si>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</si>
  <si>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</si>
  <si>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</si>
  <si>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</si>
  <si>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</si>
  <si>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</si>
  <si>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</si>
  <si>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</si>
  <si>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</si>
  <si>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</si>
  <si>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</si>
  <si>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</si>
  <si>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</si>
  <si>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</si>
  <si>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</si>
  <si>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</si>
  <si>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</si>
  <si>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</si>
  <si>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</si>
  <si>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</si>
  <si>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</si>
  <si>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</si>
  <si>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</si>
  <si>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</si>
  <si>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</si>
  <si>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</si>
  <si>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</si>
  <si>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</si>
  <si>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</si>
  <si>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</si>
  <si>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</si>
  <si>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</si>
  <si>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</si>
  <si>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</si>
  <si>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</si>
  <si>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</si>
  <si>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</si>
  <si>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</si>
  <si>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</si>
  <si>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</si>
  <si>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</si>
  <si>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</si>
  <si>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</si>
  <si>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</si>
  <si>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</si>
  <si>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</si>
  <si>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</si>
  <si>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</si>
  <si>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</si>
  <si>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</si>
  <si>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</si>
  <si>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</si>
  <si>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</si>
  <si>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</si>
  <si>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</si>
  <si>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</si>
  <si>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</si>
  <si>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</si>
  <si>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</si>
  <si>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</si>
  <si>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</si>
  <si>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</si>
  <si>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</si>
  <si>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</si>
  <si>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</si>
  <si>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</si>
  <si>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</si>
  <si>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</si>
  <si>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</si>
  <si>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</si>
  <si>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</si>
  <si>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</si>
  <si>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</si>
  <si>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</si>
  <si>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</si>
  <si>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</si>
  <si>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</si>
  <si>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</si>
  <si>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</si>
  <si>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</si>
  <si>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</si>
  <si>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</si>
  <si>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</si>
  <si>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</si>
  <si>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</si>
  <si>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</si>
  <si>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</si>
  <si>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</si>
  <si>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</si>
  <si>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</si>
  <si>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</si>
  <si>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</si>
  <si>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</si>
  <si>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</si>
  <si>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</si>
  <si>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</si>
  <si>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</si>
  <si>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</si>
  <si>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</si>
  <si>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</si>
  <si>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</si>
  <si>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</si>
  <si>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</si>
  <si>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</si>
  <si>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</si>
  <si>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</si>
  <si>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</si>
  <si>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</si>
  <si>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</si>
  <si>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</si>
  <si>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</si>
  <si>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</si>
  <si>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</si>
  <si>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</si>
  <si>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</si>
  <si>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</si>
  <si>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</si>
  <si>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</si>
  <si>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</si>
  <si>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</si>
  <si>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</si>
  <si>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</si>
  <si>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</si>
  <si>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</si>
  <si>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</si>
  <si>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</si>
  <si>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</si>
  <si>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</si>
  <si>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</si>
  <si>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</si>
  <si>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</si>
  <si>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</si>
  <si>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</si>
  <si>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</si>
  <si>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</si>
  <si>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</si>
  <si>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</si>
  <si>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</si>
  <si>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</si>
  <si>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</si>
  <si>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</si>
  <si>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</si>
  <si>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</si>
  <si>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</si>
  <si>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</si>
  <si>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</si>
  <si>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</si>
  <si>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</si>
  <si>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</si>
  <si>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</si>
  <si>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</si>
  <si>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</si>
  <si>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</si>
  <si>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</si>
  <si>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</si>
  <si>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</si>
  <si>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</si>
  <si>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</si>
  <si>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</si>
  <si>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</si>
  <si>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</si>
  <si>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</si>
  <si>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</si>
  <si>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</si>
  <si>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</si>
  <si>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</si>
  <si>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</si>
  <si>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</si>
  <si>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</si>
  <si>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</si>
  <si>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</si>
  <si>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</si>
  <si>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</si>
  <si>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</si>
  <si>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</si>
  <si>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</si>
  <si>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</si>
  <si>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</si>
  <si>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</si>
  <si>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</si>
  <si>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</si>
  <si>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</si>
  <si>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</si>
  <si>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</si>
  <si>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</si>
  <si>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</si>
  <si>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</si>
  <si>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</si>
  <si>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</si>
  <si>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</si>
  <si>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</si>
  <si>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</si>
  <si>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</si>
  <si>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</si>
  <si>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</si>
  <si>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</si>
  <si>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</si>
  <si>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</si>
  <si>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</si>
  <si>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</si>
  <si>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</si>
  <si>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</si>
  <si>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</si>
  <si>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</si>
  <si>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</si>
  <si>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</si>
  <si>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</si>
  <si>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</si>
  <si>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</si>
  <si>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</si>
  <si>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</si>
  <si>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</si>
  <si>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</si>
  <si>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</si>
  <si>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</si>
  <si>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</si>
  <si>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</si>
  <si>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</si>
  <si>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</si>
  <si>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</si>
  <si>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</si>
  <si>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</si>
  <si>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</si>
  <si>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</si>
  <si>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</si>
  <si>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</si>
  <si>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</si>
  <si>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</si>
  <si>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</si>
  <si>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</si>
  <si>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</si>
  <si>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</si>
  <si>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</si>
  <si>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</si>
  <si>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</si>
  <si>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</si>
  <si>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</si>
  <si>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</si>
  <si>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</si>
  <si>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</si>
  <si>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</si>
  <si>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</si>
  <si>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</si>
  <si>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</si>
  <si>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</si>
  <si>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</si>
  <si>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</si>
  <si>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</si>
  <si>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</si>
  <si>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</si>
  <si>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</si>
  <si>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</si>
  <si>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</si>
  <si>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</si>
  <si>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</si>
  <si>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</si>
  <si>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</si>
  <si>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</si>
  <si>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</si>
  <si>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</si>
  <si>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</si>
  <si>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</si>
  <si>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</si>
  <si>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</si>
  <si>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</si>
  <si>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</si>
  <si>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</si>
  <si>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</si>
  <si>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</si>
  <si>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</si>
  <si>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</si>
  <si>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</si>
  <si>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</si>
  <si>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</si>
  <si>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</si>
  <si>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</si>
  <si>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</si>
  <si>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</si>
  <si>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</si>
  <si>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</si>
  <si>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</si>
  <si>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</si>
  <si>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</si>
  <si>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</si>
  <si>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</si>
  <si>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</si>
  <si>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</si>
  <si>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</si>
  <si>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</si>
  <si>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</si>
  <si>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</si>
  <si>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</si>
  <si>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</si>
  <si>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</si>
  <si>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</si>
  <si>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</si>
  <si>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</si>
  <si>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</si>
  <si>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</si>
  <si>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</si>
  <si>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</si>
  <si>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</si>
  <si>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</si>
  <si>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</si>
  <si>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</si>
  <si>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</si>
  <si>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</si>
  <si>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</si>
  <si>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</si>
  <si>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</si>
  <si>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</si>
  <si>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</si>
  <si>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</si>
  <si>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</si>
  <si>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</si>
  <si>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</si>
  <si>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</si>
  <si>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</si>
  <si>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</si>
  <si>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</si>
  <si>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</si>
  <si>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</si>
  <si>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</si>
  <si>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</si>
  <si>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</si>
  <si>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</si>
  <si>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</si>
  <si>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</si>
  <si>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</si>
  <si>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</si>
  <si>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</si>
  <si>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</si>
  <si>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</si>
  <si>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</si>
  <si>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</si>
  <si>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</si>
  <si>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</si>
  <si>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</si>
  <si>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</si>
  <si>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</si>
  <si>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</si>
  <si>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</si>
  <si>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</si>
  <si>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</si>
  <si>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</si>
  <si>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</si>
  <si>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</si>
  <si>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</si>
  <si>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</si>
  <si>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</si>
  <si>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</si>
  <si>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</si>
  <si>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</si>
  <si>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</si>
  <si>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</si>
  <si>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</si>
  <si>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</si>
  <si>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</si>
  <si>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</si>
  <si>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</si>
  <si>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</si>
  <si>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</si>
  <si>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</si>
  <si>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</si>
  <si>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</si>
  <si>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</si>
  <si>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</si>
  <si>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</si>
  <si>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</si>
  <si>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</si>
  <si>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</si>
  <si>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</si>
  <si>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</si>
  <si>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</si>
  <si>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</si>
  <si>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</si>
  <si>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</si>
  <si>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</si>
  <si>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</si>
  <si>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</si>
  <si>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</si>
  <si>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</si>
  <si>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</si>
  <si>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</si>
  <si>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</si>
  <si>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</si>
  <si>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</si>
  <si>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</si>
  <si>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</si>
  <si>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</si>
  <si>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</si>
  <si>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</si>
  <si>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</si>
  <si>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</si>
  <si>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</si>
  <si>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</si>
  <si>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</si>
  <si>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</si>
  <si>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</si>
  <si>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</si>
  <si>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</si>
  <si>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</si>
  <si>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</si>
  <si>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</si>
  <si>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</si>
  <si>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</si>
  <si>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</si>
  <si>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</si>
  <si>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</si>
  <si>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</si>
  <si>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</si>
  <si>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</si>
  <si>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</si>
  <si>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</si>
  <si>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</si>
  <si>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</si>
  <si>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</si>
  <si>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</si>
  <si>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</si>
  <si>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</si>
  <si>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</si>
  <si>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</si>
  <si>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</si>
  <si>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</si>
  <si>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</si>
  <si>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</si>
  <si>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</si>
  <si>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</si>
  <si>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</si>
  <si>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</si>
  <si>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</si>
  <si>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</si>
  <si>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</si>
  <si>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</si>
  <si>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</si>
  <si>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</si>
  <si>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</si>
  <si>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</si>
  <si>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</si>
  <si>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</si>
  <si>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</si>
  <si>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</si>
  <si>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</si>
  <si>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</si>
  <si>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</si>
  <si>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</si>
  <si>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</si>
  <si>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</si>
  <si>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</si>
  <si>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</si>
  <si>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</si>
  <si>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</si>
  <si>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</si>
  <si>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</si>
  <si>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</si>
  <si>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</si>
  <si>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</si>
  <si>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</si>
  <si>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</si>
  <si>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</si>
  <si>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</si>
  <si>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</si>
  <si>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</si>
  <si>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</si>
  <si>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</si>
  <si>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</si>
  <si>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</si>
  <si>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</si>
  <si>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</si>
  <si>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</si>
  <si>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</si>
  <si>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</si>
  <si>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</si>
  <si>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</si>
  <si>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</si>
  <si>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</si>
  <si>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</si>
  <si>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</si>
  <si>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</si>
  <si>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</si>
  <si>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</si>
  <si>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</si>
  <si>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</si>
  <si>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</si>
  <si>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</si>
  <si>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</si>
  <si>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</si>
  <si>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</si>
  <si>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</si>
  <si>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</si>
  <si>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</si>
  <si>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</si>
  <si>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</si>
  <si>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</si>
  <si>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</si>
  <si>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</si>
  <si>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</si>
  <si>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</si>
  <si>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</si>
  <si>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</si>
  <si>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</si>
  <si>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</si>
  <si>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</si>
  <si>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</si>
  <si>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</si>
  <si>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</si>
  <si>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</si>
  <si>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</si>
  <si>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</si>
  <si>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</si>
  <si>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</si>
  <si>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</si>
  <si>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</si>
  <si>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</si>
  <si>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</si>
  <si>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</si>
  <si>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</si>
  <si>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</si>
  <si>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</si>
  <si>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</si>
  <si>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</si>
  <si>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</si>
  <si>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</si>
  <si>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</si>
  <si>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</si>
  <si>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</si>
  <si>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</si>
  <si>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</si>
  <si>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</si>
  <si>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</si>
  <si>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</si>
  <si>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</si>
  <si>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</si>
  <si>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</si>
  <si>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</si>
  <si>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</si>
  <si>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</si>
  <si>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</si>
  <si>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</si>
  <si>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</si>
  <si>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</si>
  <si>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</si>
  <si>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</si>
  <si>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</si>
  <si>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</si>
  <si>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</si>
  <si>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</si>
  <si>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</si>
  <si>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</si>
  <si>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</si>
  <si>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</si>
  <si>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</si>
  <si>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</si>
  <si>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</si>
  <si>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</si>
  <si>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</si>
  <si>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</si>
  <si>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</si>
  <si>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</si>
  <si>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</si>
  <si>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</si>
  <si>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</si>
  <si>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</si>
  <si>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</si>
  <si>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</si>
  <si>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</si>
  <si>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</si>
  <si>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</si>
  <si>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</si>
  <si>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</si>
  <si>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</si>
  <si>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</si>
  <si>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</si>
  <si>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</si>
  <si>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</si>
  <si>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</si>
  <si>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</si>
  <si>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</si>
  <si>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</si>
  <si>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</si>
  <si>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</si>
  <si>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</si>
  <si>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</si>
  <si>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</si>
  <si>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</si>
  <si>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</si>
  <si>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</si>
  <si>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</si>
  <si>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</si>
  <si>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</si>
  <si>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</si>
  <si>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</si>
  <si>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</si>
  <si>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</si>
  <si>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</si>
  <si>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</si>
  <si>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</si>
  <si>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</si>
  <si>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</si>
  <si>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</si>
  <si>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</si>
  <si>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</si>
  <si>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</si>
  <si>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</si>
  <si>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</si>
  <si>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</si>
  <si>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</si>
  <si>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</si>
  <si>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</si>
  <si>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</si>
  <si>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</si>
  <si>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</si>
  <si>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</si>
  <si>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</si>
  <si>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</si>
  <si>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</si>
  <si>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</si>
  <si>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</si>
  <si>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</si>
  <si>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</si>
  <si>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</si>
  <si>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</si>
  <si>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</si>
  <si>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</si>
  <si>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</si>
  <si>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</si>
  <si>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</si>
  <si>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</si>
  <si>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</si>
  <si>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</si>
  <si>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</si>
  <si>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</si>
  <si>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</si>
  <si>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</si>
  <si>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</si>
  <si>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</si>
  <si>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</si>
  <si>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</si>
  <si>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</si>
  <si>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</si>
  <si>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</si>
  <si>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</si>
  <si>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</si>
  <si>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</si>
  <si>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</si>
  <si>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</si>
  <si>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</si>
  <si>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</si>
  <si>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</si>
  <si>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</si>
  <si>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</si>
  <si>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</si>
  <si>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</si>
  <si>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</si>
  <si>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</si>
  <si>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</si>
  <si>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</si>
  <si>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</si>
  <si>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</si>
  <si>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</si>
  <si>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</si>
  <si>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</si>
  <si>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</si>
  <si>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</si>
  <si>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</si>
  <si>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</si>
  <si>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</si>
  <si>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</si>
  <si>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</si>
  <si>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</si>
  <si>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</si>
  <si>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</si>
  <si>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</si>
  <si>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</si>
  <si>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</si>
  <si>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</si>
  <si>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</si>
  <si>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</si>
  <si>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</si>
  <si>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</si>
  <si>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</si>
  <si>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</si>
  <si>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</si>
  <si>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</si>
  <si>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</si>
  <si>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</si>
  <si>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</si>
  <si>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</si>
  <si>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</si>
  <si>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</si>
  <si>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</si>
  <si>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</si>
  <si>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</si>
  <si>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</si>
  <si>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</si>
  <si>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</si>
  <si>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</si>
  <si>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</si>
  <si>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</si>
  <si>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</si>
  <si>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</si>
  <si>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</si>
  <si>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</si>
  <si>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</si>
  <si>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</si>
  <si>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</si>
  <si>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</si>
  <si>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</si>
  <si>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</si>
  <si>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</si>
  <si>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</si>
  <si>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</si>
  <si>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</si>
  <si>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</si>
  <si>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</si>
  <si>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</si>
  <si>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</si>
  <si>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</si>
  <si>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</si>
  <si>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</si>
  <si>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</si>
  <si>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</si>
  <si>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</si>
  <si>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</si>
  <si>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</si>
  <si>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</si>
  <si>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</si>
  <si>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</si>
  <si>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</si>
  <si>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</si>
  <si>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</si>
  <si>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</si>
  <si>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</si>
  <si>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</si>
  <si>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</si>
  <si>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</si>
  <si>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</si>
  <si>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</si>
  <si>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</si>
  <si>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</si>
  <si>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</si>
  <si>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</si>
  <si>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</si>
  <si>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</si>
  <si>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</si>
  <si>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</si>
  <si>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</si>
  <si>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</si>
  <si>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</si>
  <si>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</si>
  <si>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</si>
  <si>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</si>
  <si>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</si>
  <si>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</si>
  <si>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</si>
  <si>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</si>
  <si>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</si>
  <si>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</si>
  <si>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</si>
  <si>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</si>
  <si>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</si>
  <si>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</si>
  <si>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</si>
  <si>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</si>
  <si>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</si>
  <si>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</si>
  <si>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</si>
  <si>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</si>
  <si>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</si>
  <si>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</si>
  <si>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</si>
  <si>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</si>
  <si>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</si>
  <si>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</si>
  <si>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</si>
  <si>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</si>
  <si>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</si>
  <si>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</si>
  <si>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</si>
  <si>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</si>
  <si>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</si>
  <si>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</si>
  <si>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</si>
  <si>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</si>
  <si>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</si>
  <si>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</si>
  <si>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</si>
  <si>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</si>
  <si>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</si>
  <si>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</si>
  <si>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</si>
  <si>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</si>
  <si>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</si>
  <si>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</si>
  <si>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</si>
  <si>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</si>
  <si>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</si>
  <si>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</si>
  <si>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</si>
  <si>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</si>
  <si>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</si>
  <si>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</si>
  <si>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</si>
  <si>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</si>
  <si>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</si>
  <si>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</si>
  <si>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</si>
  <si>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</si>
  <si>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</si>
  <si>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</si>
  <si>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</si>
  <si>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</si>
  <si>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</si>
  <si>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</si>
  <si>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</si>
  <si>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</si>
  <si>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</si>
  <si>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</si>
  <si>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</si>
  <si>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</si>
  <si>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</si>
  <si>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</si>
  <si>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</si>
  <si>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</si>
  <si>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</si>
  <si>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</si>
  <si>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</si>
  <si>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</si>
  <si>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</si>
  <si>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</si>
  <si>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</si>
  <si>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</si>
  <si>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</si>
  <si>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</si>
  <si>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</si>
  <si>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</si>
  <si>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</si>
  <si>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</si>
  <si>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</si>
  <si>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</si>
  <si>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</si>
  <si>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</si>
  <si>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</si>
  <si>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</si>
  <si>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</si>
  <si>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</si>
  <si>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</si>
  <si>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</si>
  <si>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</si>
  <si>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</si>
  <si>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</si>
  <si>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</si>
  <si>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</si>
  <si>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</si>
  <si>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</si>
  <si>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</si>
  <si>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</si>
  <si>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</si>
  <si>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</si>
  <si>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</si>
  <si>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</si>
  <si>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</si>
  <si>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</si>
  <si>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</si>
  <si>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</si>
  <si>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</si>
  <si>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</si>
  <si>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</si>
  <si>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</si>
  <si>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</si>
  <si>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</si>
  <si>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</si>
  <si>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</si>
  <si>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</si>
  <si>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</si>
  <si>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</si>
  <si>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</si>
  <si>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</si>
  <si>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</si>
  <si>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</si>
  <si>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</si>
  <si>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</si>
  <si>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</si>
  <si>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</si>
  <si>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</si>
  <si>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</si>
  <si>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</si>
  <si>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</si>
  <si>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</si>
  <si>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</si>
  <si>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</si>
  <si>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</si>
  <si>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</si>
  <si>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</si>
  <si>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</si>
  <si>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</si>
  <si>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</si>
  <si>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</si>
  <si>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</si>
  <si>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</si>
  <si>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</si>
  <si>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</si>
  <si>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</si>
  <si>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</si>
  <si>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</si>
  <si>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</si>
  <si>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</si>
  <si>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</si>
  <si>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</si>
  <si>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</si>
  <si>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</si>
  <si>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</si>
  <si>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</si>
  <si>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</si>
  <si>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</si>
  <si>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</si>
  <si>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</si>
  <si>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</si>
  <si>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</si>
  <si>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</si>
  <si>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</si>
  <si>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</si>
  <si>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</si>
  <si>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</si>
  <si>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</si>
  <si>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</si>
  <si>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</si>
  <si>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</si>
  <si>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</si>
  <si>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</si>
  <si>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</si>
  <si>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</si>
  <si>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</si>
  <si>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</si>
  <si>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</si>
  <si>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</si>
  <si>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</si>
  <si>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</si>
  <si>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</si>
  <si>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</si>
  <si>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</si>
  <si>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</si>
  <si>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</si>
  <si>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</si>
  <si>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</si>
  <si>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</si>
  <si>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</si>
  <si>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</si>
  <si>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</si>
  <si>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</si>
  <si>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</si>
  <si>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</si>
  <si>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</si>
  <si>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</si>
  <si>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</si>
  <si>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</si>
  <si>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</si>
  <si>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</si>
  <si>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</si>
  <si>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</si>
  <si>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</si>
  <si>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</si>
  <si>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</si>
  <si>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</si>
  <si>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</si>
  <si>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</si>
  <si>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</si>
  <si>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</si>
  <si>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</si>
  <si>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</si>
  <si>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</si>
  <si>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</si>
  <si>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</si>
  <si>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</si>
  <si>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</si>
  <si>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</si>
  <si>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</si>
  <si>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</si>
  <si>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</si>
  <si>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</si>
  <si>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</si>
  <si>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</si>
  <si>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</si>
  <si>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</si>
  <si>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</si>
  <si>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</si>
  <si>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</si>
  <si>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</si>
  <si>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</si>
  <si>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</si>
  <si>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</si>
  <si>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</si>
  <si>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</si>
  <si>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</si>
  <si>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</si>
  <si>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</si>
  <si>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</si>
  <si>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</si>
  <si>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</si>
  <si>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</si>
  <si>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</si>
  <si>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</si>
  <si>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</si>
  <si>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</si>
  <si>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</si>
  <si>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</si>
  <si>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</si>
  <si>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</si>
  <si>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</si>
  <si>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</si>
  <si>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</si>
  <si>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</si>
  <si>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</si>
  <si>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</si>
  <si>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</si>
  <si>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</si>
  <si>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</si>
  <si>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</si>
  <si>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</si>
  <si>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</si>
  <si>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</si>
  <si>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</si>
  <si>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</si>
  <si>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</si>
  <si>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</si>
  <si>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</si>
  <si>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</si>
  <si>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</si>
  <si>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</si>
  <si>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</si>
  <si>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</si>
  <si>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</si>
  <si>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</si>
  <si>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</si>
  <si>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</si>
  <si>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</si>
  <si>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</si>
  <si>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</si>
  <si>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</si>
  <si>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</si>
  <si>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</si>
  <si>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</si>
  <si>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</si>
  <si>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</si>
  <si>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</si>
  <si>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</si>
  <si>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</si>
  <si>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</si>
  <si>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</si>
  <si>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</si>
  <si>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</si>
  <si>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</si>
  <si>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</si>
  <si>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</si>
  <si>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</si>
  <si>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</si>
  <si>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</si>
  <si>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</si>
  <si>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</si>
  <si>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</si>
  <si>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</si>
  <si>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</si>
  <si>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</si>
  <si>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</si>
  <si>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</si>
  <si>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</si>
  <si>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</si>
  <si>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</si>
  <si>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</si>
  <si>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</si>
  <si>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</si>
  <si>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</si>
  <si>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</si>
  <si>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</si>
  <si>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</si>
  <si>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</si>
  <si>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</si>
  <si>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</si>
  <si>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</si>
  <si>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</si>
  <si>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</si>
  <si>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</si>
  <si>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</si>
  <si>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</si>
  <si>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</si>
  <si>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</si>
  <si>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</si>
  <si>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</si>
  <si>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</si>
  <si>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</si>
  <si>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</si>
  <si>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</si>
  <si>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</si>
  <si>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</si>
  <si>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</si>
  <si>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</si>
  <si>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</si>
  <si>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</si>
  <si>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</si>
  <si>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</si>
  <si>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</si>
  <si>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</si>
  <si>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</si>
  <si>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</si>
  <si>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</si>
  <si>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</si>
  <si>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</si>
  <si>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</si>
  <si>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</si>
  <si>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</si>
  <si>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</si>
  <si>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</si>
  <si>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</si>
  <si>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</si>
  <si>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</si>
  <si>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</si>
  <si>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</si>
  <si>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</si>
  <si>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</si>
  <si>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</si>
  <si>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</si>
  <si>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</si>
  <si>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</si>
  <si>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</si>
  <si>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</si>
  <si>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</si>
  <si>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</si>
  <si>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</si>
  <si>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</si>
  <si>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</si>
  <si>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</si>
  <si>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</si>
  <si>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</si>
  <si>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</si>
  <si>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</si>
  <si>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</si>
  <si>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</si>
  <si>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</si>
  <si>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</si>
  <si>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</si>
  <si>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</si>
  <si>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</si>
  <si>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</si>
  <si>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</si>
  <si>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</si>
  <si>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</si>
  <si>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</si>
  <si>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</si>
  <si>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</si>
  <si>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</si>
  <si>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</si>
  <si>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</si>
  <si>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</si>
  <si>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</si>
  <si>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</si>
  <si>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</si>
  <si>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</si>
  <si>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</si>
  <si>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</si>
  <si>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</si>
  <si>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</si>
  <si>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</si>
  <si>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</si>
  <si>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</si>
  <si>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</si>
  <si>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</si>
  <si>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</si>
  <si>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</si>
  <si>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</si>
  <si>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</si>
  <si>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</si>
  <si>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</si>
  <si>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</si>
  <si>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</si>
  <si>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</si>
  <si>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</si>
  <si>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</si>
  <si>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</si>
  <si>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</si>
  <si>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</si>
  <si>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</si>
  <si>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</si>
  <si>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</si>
  <si>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</si>
  <si>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</si>
  <si>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</si>
  <si>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</si>
  <si>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</si>
  <si>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</si>
  <si>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</si>
  <si>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</si>
  <si>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</si>
  <si>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</si>
  <si>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</si>
  <si>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</si>
  <si>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</si>
  <si>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</si>
  <si>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</si>
  <si>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</si>
  <si>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</si>
  <si>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</si>
  <si>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</si>
  <si>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</si>
  <si>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</si>
  <si>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</si>
  <si>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</si>
  <si>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</si>
  <si>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</si>
  <si>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</si>
  <si>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</si>
  <si>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</si>
  <si>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</si>
  <si>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</si>
  <si>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</si>
  <si>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</si>
  <si>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</si>
  <si>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</si>
  <si>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</si>
  <si>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</si>
  <si>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</si>
  <si>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</si>
  <si>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</si>
  <si>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</si>
  <si>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</si>
  <si>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</si>
  <si>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</si>
  <si>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</si>
  <si>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</si>
  <si>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2021-81-10001945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</si>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</sst>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5" zoomScaleNormal="7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1070</v>
      </c>
      <c r="J20" s="143" t="s">
        <v>1071</v>
      </c>
      <c r="K20" s="144">
        <v>837893280</v>
      </c>
      <c r="L20" s="145">
        <v>44193</v>
      </c>
      <c r="M20" s="145">
        <v>44561</v>
      </c>
      <c r="N20" s="129">
        <f>+(M20-L20)/30</f>
        <v>12.266666666666667</v>
      </c>
      <c r="O20" s="132"/>
      <c r="U20" s="128"/>
      <c r="V20" s="105">
        <f ca="1">NOW()</f>
        <v>44194.416718865737</v>
      </c>
      <c r="W20" s="105">
        <f ca="1">NOW()</f>
        <v>44194.416718865737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1" t="s">
        <v>711</v>
      </c>
      <c r="J48" s="115" t="s">
        <v>735</v>
      </c>
      <c r="K48" s="117">
        <v>597460331</v>
      </c>
      <c r="L48" s="112" t="s">
        <v>1148</v>
      </c>
      <c r="M48" s="113">
        <v>1</v>
      </c>
      <c r="N48" s="112" t="s">
        <v>27</v>
      </c>
      <c r="O48" s="112"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1" t="s">
        <v>711</v>
      </c>
      <c r="J49" s="115" t="s">
        <v>713</v>
      </c>
      <c r="K49" s="117">
        <v>175793389</v>
      </c>
      <c r="L49" s="112" t="s">
        <v>1148</v>
      </c>
      <c r="M49" s="113">
        <f t="shared" ref="M49:M79" si="3">+IF(L49="No",1,IF(L49="Si","Ingrese %",""))</f>
        <v>1</v>
      </c>
      <c r="N49" s="112" t="s">
        <v>27</v>
      </c>
      <c r="O49" s="112"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1" t="s">
        <v>711</v>
      </c>
      <c r="J50" s="115" t="s">
        <v>713</v>
      </c>
      <c r="K50" s="114">
        <v>175106136</v>
      </c>
      <c r="L50" s="112" t="s">
        <v>1148</v>
      </c>
      <c r="M50" s="113">
        <f t="shared" si="3"/>
        <v>1</v>
      </c>
      <c r="N50" s="112" t="s">
        <v>27</v>
      </c>
      <c r="O50" s="112"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4">
        <v>467624803</v>
      </c>
      <c r="L51" s="112" t="s">
        <v>1148</v>
      </c>
      <c r="M51" s="113">
        <f t="shared" si="3"/>
        <v>1</v>
      </c>
      <c r="N51" s="112" t="s">
        <v>27</v>
      </c>
      <c r="O51" s="112"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4">
        <v>485967423</v>
      </c>
      <c r="L52" s="112" t="s">
        <v>1148</v>
      </c>
      <c r="M52" s="113">
        <f t="shared" si="3"/>
        <v>1</v>
      </c>
      <c r="N52" s="112" t="s">
        <v>27</v>
      </c>
      <c r="O52" s="112"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1" t="s">
        <v>711</v>
      </c>
      <c r="J53" s="115" t="s">
        <v>713</v>
      </c>
      <c r="K53" s="114">
        <v>183294478</v>
      </c>
      <c r="L53" s="112" t="s">
        <v>1148</v>
      </c>
      <c r="M53" s="113">
        <f t="shared" si="3"/>
        <v>1</v>
      </c>
      <c r="N53" s="112" t="s">
        <v>27</v>
      </c>
      <c r="O53" s="112"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1" t="s">
        <v>711</v>
      </c>
      <c r="J54" s="115" t="s">
        <v>730</v>
      </c>
      <c r="K54" s="117">
        <v>385382316</v>
      </c>
      <c r="L54" s="112" t="s">
        <v>1148</v>
      </c>
      <c r="M54" s="113">
        <f t="shared" si="3"/>
        <v>1</v>
      </c>
      <c r="N54" s="112" t="s">
        <v>27</v>
      </c>
      <c r="O54" s="112"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1" t="s">
        <v>711</v>
      </c>
      <c r="J55" s="115" t="s">
        <v>719</v>
      </c>
      <c r="K55" s="117">
        <v>3543535486</v>
      </c>
      <c r="L55" s="112" t="s">
        <v>1148</v>
      </c>
      <c r="M55" s="113">
        <f t="shared" si="3"/>
        <v>1</v>
      </c>
      <c r="N55" s="112" t="s">
        <v>27</v>
      </c>
      <c r="O55" s="112"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1" t="s">
        <v>711</v>
      </c>
      <c r="J56" s="115" t="s">
        <v>740</v>
      </c>
      <c r="K56" s="117">
        <v>3543535486</v>
      </c>
      <c r="L56" s="112" t="s">
        <v>1148</v>
      </c>
      <c r="M56" s="113">
        <f t="shared" si="3"/>
        <v>1</v>
      </c>
      <c r="N56" s="112" t="s">
        <v>27</v>
      </c>
      <c r="O56" s="112"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63" t="s">
        <v>711</v>
      </c>
      <c r="J57" s="115" t="s">
        <v>731</v>
      </c>
      <c r="K57" s="117">
        <v>3543535486</v>
      </c>
      <c r="L57" s="65" t="s">
        <v>1148</v>
      </c>
      <c r="M57" s="113">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4">
        <v>1589117334</v>
      </c>
      <c r="L58" s="118" t="s">
        <v>1148</v>
      </c>
      <c r="M58" s="67">
        <f t="shared" si="3"/>
        <v>1</v>
      </c>
      <c r="N58" s="118" t="s">
        <v>27</v>
      </c>
      <c r="O58" s="118"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4">
        <v>2469079969</v>
      </c>
      <c r="L59" s="118" t="s">
        <v>1148</v>
      </c>
      <c r="M59" s="67">
        <f t="shared" si="3"/>
        <v>1</v>
      </c>
      <c r="N59" s="118" t="s">
        <v>27</v>
      </c>
      <c r="O59" s="118"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4">
        <v>2469079969</v>
      </c>
      <c r="L60" s="118" t="s">
        <v>1148</v>
      </c>
      <c r="M60" s="67">
        <f t="shared" si="3"/>
        <v>1</v>
      </c>
      <c r="N60" s="118" t="s">
        <v>27</v>
      </c>
      <c r="O60" s="118"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4">
        <v>2469079969</v>
      </c>
      <c r="L61" s="118" t="s">
        <v>1148</v>
      </c>
      <c r="M61" s="67">
        <f t="shared" si="3"/>
        <v>1</v>
      </c>
      <c r="N61" s="118" t="s">
        <v>27</v>
      </c>
      <c r="O61" s="118" t="s">
        <v>26</v>
      </c>
      <c r="P61" s="79"/>
    </row>
    <row r="62" spans="1:16" s="7" customFormat="1" ht="24.75" customHeight="1" outlineLevel="1" x14ac:dyDescent="0.25">
      <c r="A62" s="138">
        <v>15</v>
      </c>
      <c r="B62" s="64"/>
      <c r="C62" s="65"/>
      <c r="D62" s="63"/>
      <c r="E62" s="139"/>
      <c r="F62" s="139"/>
      <c r="G62" s="153" t="str">
        <f t="shared" si="4"/>
        <v/>
      </c>
      <c r="H62" s="64"/>
      <c r="I62" s="115"/>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115"/>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115"/>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115"/>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115"/>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3"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3"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3"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3"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3"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3"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3"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3"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3"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3"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3"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3"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3"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3"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3"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5"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33515731.199999999</v>
      </c>
      <c r="F185" s="92"/>
      <c r="G185" s="93"/>
      <c r="H185" s="88"/>
      <c r="I185" s="90" t="s">
        <v>2627</v>
      </c>
      <c r="J185" s="159">
        <f>+SUM(M179:M183)</f>
        <v>0.04</v>
      </c>
      <c r="K185" s="197" t="s">
        <v>2628</v>
      </c>
      <c r="L185" s="197"/>
      <c r="M185" s="94">
        <f>+J185*(SUM(K20:K35))</f>
        <v>33515731.199999999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2020-12-29T12:56:26Z</cp:lastPrinted>
  <dcterms:created xsi:type="dcterms:W3CDTF">2020-10-14T21:57:42Z</dcterms:created>
  <dcterms:modified xsi:type="dcterms:W3CDTF">2020-12-29T15:00:10Z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