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E:\SOLEDAD 2020\INVITACION No.4\"/>
    </mc:Choice>
  </mc:AlternateContent>
  <xr:revisionPtr revIDLastSave="0" documentId="8_{A3FC7694-F5C5-41E1-81C8-1A5EE3950A53}"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67" i="12" l="1"/>
  <c r="K62" i="12"/>
  <c r="K6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<sst xmlns="http://schemas.openxmlformats.org/spreadsheetml/2006/main" count="3284" uniqueCount="2732">
  <si>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</si>
  <si>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</si>
  <si>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</si>
  <si>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</si>
  <si>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</si>
  <si>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</si>
  <si>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</si>
  <si>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</si>
  <si>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</si>
  <si>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</si>
  <si>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</si>
  <si>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</si>
  <si>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</si>
  <si>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</si>
  <si>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</si>
  <si>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</si>
  <si>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</si>
  <si>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</si>
  <si>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</si>
  <si>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</si>
  <si>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</si>
  <si>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</si>
  <si>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</si>
  <si>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</si>
  <si>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</si>
  <si>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</si>
  <si>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</si>
  <si>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</si>
  <si>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</si>
  <si>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</si>
  <si>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</si>
  <si>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</si>
  <si>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</si>
  <si>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</si>
  <si>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</si>
  <si>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</si>
  <si>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</si>
  <si>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</si>
  <si>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</si>
  <si>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</si>
  <si>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</si>
  <si>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</si>
  <si>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</si>
  <si>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</si>
  <si>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</si>
  <si>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</si>
  <si>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</si>
  <si>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</si>
  <si>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</si>
  <si>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</si>
  <si>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</si>
  <si>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</si>
  <si>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</si>
  <si>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</si>
  <si>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</si>
  <si>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</si>
  <si>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</si>
  <si>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</si>
  <si>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</si>
  <si>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</si>
  <si>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</si>
  <si>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</si>
  <si>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</si>
  <si>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</si>
  <si>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</si>
  <si>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</si>
  <si>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</si>
  <si>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</si>
  <si>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</si>
  <si>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</si>
  <si>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</si>
  <si>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</si>
  <si>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</si>
  <si>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</si>
  <si>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</si>
  <si>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</si>
  <si>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</si>
  <si>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</si>
  <si>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</si>
  <si>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</si>
  <si>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</si>
  <si>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</si>
  <si>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</si>
  <si>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</si>
  <si>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</si>
  <si>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</si>
  <si>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</si>
  <si>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</si>
  <si>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</si>
  <si>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</si>
  <si>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</si>
  <si>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</si>
  <si>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</si>
  <si>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</si>
  <si>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</si>
  <si>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</si>
  <si>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</si>
  <si>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</si>
  <si>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</si>
  <si>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</si>
  <si>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</si>
  <si>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</si>
  <si>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</si>
  <si>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</si>
  <si>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</si>
  <si>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</si>
  <si>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</si>
  <si>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</si>
  <si>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</si>
  <si>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</si>
  <si>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</si>
  <si>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</si>
  <si>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</si>
  <si>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</si>
  <si>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</si>
  <si>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</si>
  <si>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</si>
  <si>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</si>
  <si>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</si>
  <si>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</si>
  <si>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</si>
  <si>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</si>
  <si>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</si>
  <si>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</si>
  <si>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</si>
  <si>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</si>
  <si>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</si>
  <si>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</si>
  <si>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</si>
  <si>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</si>
  <si>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</si>
  <si>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</si>
  <si>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</si>
  <si>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</si>
  <si>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</si>
  <si>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</si>
  <si>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</si>
  <si>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</si>
  <si>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</si>
  <si>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</si>
  <si>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</si>
  <si>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</si>
  <si>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</si>
  <si>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</si>
  <si>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</si>
  <si>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</si>
  <si>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</si>
  <si>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</si>
  <si>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</si>
  <si>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</si>
  <si>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</si>
  <si>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</si>
  <si>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</si>
  <si>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</si>
  <si>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</si>
  <si>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</si>
  <si>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</si>
  <si>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</si>
  <si>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</si>
  <si>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</si>
  <si>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</si>
  <si>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</si>
  <si>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</si>
  <si>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</si>
  <si>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</si>
  <si>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</si>
  <si>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</si>
  <si>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</si>
  <si>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</si>
  <si>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</si>
  <si>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</si>
  <si>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</si>
  <si>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</si>
  <si>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</si>
  <si>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</si>
  <si>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</si>
  <si>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</si>
  <si>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</si>
  <si>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</si>
  <si>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</si>
  <si>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</si>
  <si>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</si>
  <si>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</si>
  <si>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</si>
  <si>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</si>
  <si>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</si>
  <si>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</si>
  <si>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</si>
  <si>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</si>
  <si>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</si>
  <si>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</si>
  <si>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</si>
  <si>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</si>
  <si>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</si>
  <si>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</si>
  <si>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</si>
  <si>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</si>
  <si>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</si>
  <si>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</si>
  <si>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</si>
  <si>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</si>
  <si>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</si>
  <si>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</si>
  <si>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</si>
  <si>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</si>
  <si>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</si>
  <si>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</si>
  <si>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</si>
  <si>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</si>
  <si>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</si>
  <si>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</si>
  <si>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</si>
  <si>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</si>
  <si>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</si>
  <si>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</si>
  <si>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</si>
  <si>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</si>
  <si>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</si>
  <si>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</si>
  <si>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</si>
  <si>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</si>
  <si>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</si>
  <si>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</si>
  <si>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</si>
  <si>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</si>
  <si>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</si>
  <si>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</si>
  <si>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</si>
  <si>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</si>
  <si>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</si>
  <si>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</si>
  <si>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</si>
  <si>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</si>
  <si>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</si>
  <si>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</si>
  <si>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</si>
  <si>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</si>
  <si>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</si>
  <si>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</si>
  <si>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</si>
  <si>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</si>
  <si>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</si>
  <si>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</si>
  <si>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</si>
  <si>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</si>
  <si>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</si>
  <si>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</si>
  <si>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</si>
  <si>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</si>
  <si>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</si>
  <si>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</si>
  <si>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</si>
  <si>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</si>
  <si>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</si>
  <si>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</si>
  <si>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</si>
  <si>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</si>
  <si>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</si>
  <si>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</si>
  <si>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</si>
  <si>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</si>
  <si>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</si>
  <si>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</si>
  <si>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</si>
  <si>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</si>
  <si>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</si>
  <si>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</si>
  <si>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</si>
  <si>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</si>
  <si>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</si>
  <si>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</si>
  <si>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</si>
  <si>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</si>
  <si>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</si>
  <si>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</si>
  <si>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</si>
  <si>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</si>
  <si>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</si>
  <si>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</si>
  <si>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</si>
  <si>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</si>
  <si>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</si>
  <si>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</si>
  <si>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</si>
  <si>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</si>
  <si>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</si>
  <si>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</si>
  <si>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</si>
  <si>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</si>
  <si>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</si>
  <si>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</si>
  <si>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</si>
  <si>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</si>
  <si>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</si>
  <si>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</si>
  <si>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</si>
  <si>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</si>
  <si>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</si>
  <si>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</si>
  <si>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</si>
  <si>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</si>
  <si>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</si>
  <si>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</si>
  <si>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</si>
  <si>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</si>
  <si>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</si>
  <si>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</si>
  <si>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</si>
  <si>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</si>
  <si>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</si>
  <si>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</si>
  <si>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</si>
  <si>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</si>
  <si>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</si>
  <si>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</si>
  <si>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</si>
  <si>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</si>
  <si>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</si>
  <si>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</si>
  <si>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</si>
  <si>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</si>
  <si>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</si>
  <si>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</si>
  <si>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</si>
  <si>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</si>
  <si>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</si>
  <si>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</si>
  <si>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</si>
  <si>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</si>
  <si>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</si>
  <si>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</si>
  <si>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</si>
  <si>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</si>
  <si>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</si>
  <si>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</si>
  <si>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</si>
  <si>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</si>
  <si>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</si>
  <si>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</si>
  <si>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</si>
  <si>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</si>
  <si>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</si>
  <si>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</si>
  <si>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</si>
  <si>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</si>
  <si>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</si>
  <si>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</si>
  <si>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</si>
  <si>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</si>
  <si>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</si>
  <si>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</si>
  <si>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</si>
  <si>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</si>
  <si>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</si>
  <si>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</si>
  <si>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</si>
  <si>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</si>
  <si>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</si>
  <si>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</si>
  <si>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</si>
  <si>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</si>
  <si>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</si>
  <si>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</si>
  <si>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</si>
  <si>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</si>
  <si>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</si>
  <si>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</si>
  <si>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</si>
  <si>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</si>
  <si>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</si>
  <si>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</si>
  <si>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</si>
  <si>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</si>
  <si>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</si>
  <si>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</si>
  <si>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</si>
  <si>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</si>
  <si>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</si>
  <si>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</si>
  <si>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</si>
  <si>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</si>
  <si>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</si>
  <si>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</si>
  <si>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</si>
  <si>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</si>
  <si>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</si>
  <si>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</si>
  <si>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</si>
  <si>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</si>
  <si>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</si>
  <si>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</si>
  <si>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</si>
  <si>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</si>
  <si>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</si>
  <si>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</si>
  <si>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</si>
  <si>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</si>
  <si>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</si>
  <si>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</si>
  <si>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</si>
  <si>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</si>
  <si>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</si>
  <si>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</si>
  <si>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</si>
  <si>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</si>
  <si>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</si>
  <si>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</si>
  <si>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</si>
  <si>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</si>
  <si>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</si>
  <si>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</si>
  <si>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</si>
  <si>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</si>
  <si>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</si>
  <si>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</si>
  <si>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</si>
  <si>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</si>
  <si>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</si>
  <si>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</si>
  <si>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</si>
  <si>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</si>
  <si>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</si>
  <si>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</si>
  <si>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</si>
  <si>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</si>
  <si>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</si>
  <si>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</si>
  <si>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</si>
  <si>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</si>
  <si>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</si>
  <si>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</si>
  <si>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</si>
  <si>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</si>
  <si>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</si>
  <si>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</si>
  <si>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</si>
  <si>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</si>
  <si>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</si>
  <si>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</si>
  <si>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</si>
  <si>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</si>
  <si>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</si>
  <si>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</si>
  <si>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</si>
  <si>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</si>
  <si>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</si>
  <si>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</si>
  <si>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</si>
  <si>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</si>
  <si>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</si>
  <si>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</si>
  <si>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</si>
  <si>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</si>
  <si>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</si>
  <si>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</si>
  <si>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</si>
  <si>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</si>
  <si>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</si>
  <si>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</si>
  <si>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</si>
  <si>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</si>
  <si>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</si>
  <si>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</si>
  <si>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</si>
  <si>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</si>
  <si>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</si>
  <si>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</si>
  <si>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</si>
  <si>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</si>
  <si>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</si>
  <si>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</si>
  <si>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</si>
  <si>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</si>
  <si>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</si>
  <si>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</si>
  <si>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</si>
  <si>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</si>
  <si>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</si>
  <si>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</si>
  <si>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</si>
  <si>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</si>
  <si>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</si>
  <si>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</si>
  <si>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</si>
  <si>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</si>
  <si>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</si>
  <si>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</si>
  <si>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</si>
  <si>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</si>
  <si>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</si>
  <si>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</si>
  <si>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</si>
  <si>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</si>
  <si>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</si>
  <si>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</si>
  <si>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</si>
  <si>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</si>
  <si>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</si>
  <si>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</si>
  <si>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</si>
  <si>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</si>
  <si>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</si>
  <si>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</si>
  <si>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</si>
  <si>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</si>
  <si>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</si>
  <si>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</si>
  <si>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</si>
  <si>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</si>
  <si>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</si>
  <si>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</si>
  <si>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</si>
  <si>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</si>
  <si>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</si>
  <si>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</si>
  <si>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</si>
  <si>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</si>
  <si>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</si>
  <si>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</si>
  <si>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</si>
  <si>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</si>
  <si>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</si>
  <si>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</si>
  <si>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</si>
  <si>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</si>
  <si>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</si>
  <si>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</si>
  <si>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</si>
  <si>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</si>
  <si>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</si>
  <si>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</si>
  <si>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</si>
  <si>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</si>
  <si>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</si>
  <si>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</si>
  <si>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</si>
  <si>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</si>
  <si>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</si>
  <si>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</si>
  <si>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</si>
  <si>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</si>
  <si>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</si>
  <si>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</si>
  <si>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</si>
  <si>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</si>
  <si>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</si>
  <si>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</si>
  <si>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</si>
  <si>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</si>
  <si>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</si>
  <si>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</si>
  <si>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</si>
  <si>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</si>
  <si>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</si>
  <si>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</si>
  <si>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</si>
  <si>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</si>
  <si>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</si>
  <si>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</si>
  <si>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</si>
  <si>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</si>
  <si>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</si>
  <si>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</si>
  <si>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</si>
  <si>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</si>
  <si>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</si>
  <si>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</si>
  <si>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</si>
  <si>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</si>
  <si>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</si>
  <si>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</si>
  <si>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</si>
  <si>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</si>
  <si>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</si>
  <si>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</si>
  <si>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</si>
  <si>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</si>
  <si>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</si>
  <si>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</si>
  <si>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</si>
  <si>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</si>
  <si>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</si>
  <si>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</si>
  <si>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</si>
  <si>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</si>
  <si>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</si>
  <si>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</si>
  <si>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</si>
  <si>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</si>
  <si>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</si>
  <si>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</si>
  <si>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</si>
  <si>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</si>
  <si>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</si>
  <si>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</si>
  <si>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</si>
  <si>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</si>
  <si>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</si>
  <si>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</si>
  <si>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</si>
  <si>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</si>
  <si>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</si>
  <si>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</si>
  <si>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</si>
  <si>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</si>
  <si>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</si>
  <si>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</si>
  <si>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</si>
  <si>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</si>
  <si>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</si>
  <si>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</si>
  <si>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</si>
  <si>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</si>
  <si>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</si>
  <si>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</si>
  <si>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</si>
  <si>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</si>
  <si>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</si>
  <si>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</si>
  <si>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</si>
  <si>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</si>
  <si>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</si>
  <si>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</si>
  <si>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</si>
  <si>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</si>
  <si>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</si>
  <si>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</si>
  <si>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</si>
  <si>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</si>
  <si>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</si>
  <si>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</si>
  <si>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</si>
  <si>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</si>
  <si>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</si>
  <si>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</si>
  <si>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</si>
  <si>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</si>
  <si>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</si>
  <si>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</si>
  <si>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</si>
  <si>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</si>
  <si>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</si>
  <si>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</si>
  <si>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</si>
  <si>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</si>
  <si>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</si>
  <si>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</si>
  <si>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</si>
  <si>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</si>
  <si>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</si>
  <si>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</si>
  <si>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</si>
  <si>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</si>
  <si>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</si>
  <si>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</si>
  <si>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</si>
  <si>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</si>
  <si>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</si>
  <si>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</si>
  <si>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</si>
  <si>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</si>
  <si>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</si>
  <si>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</si>
  <si>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</si>
  <si>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</si>
  <si>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</si>
  <si>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</si>
  <si>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</si>
  <si>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</si>
  <si>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</si>
  <si>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</si>
  <si>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</si>
  <si>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</si>
  <si>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</si>
  <si>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</si>
  <si>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</si>
  <si>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</si>
  <si>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</si>
  <si>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</si>
  <si>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</si>
  <si>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</si>
  <si>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</si>
  <si>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</si>
  <si>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</si>
  <si>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</si>
  <si>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</si>
  <si>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</si>
  <si>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</si>
  <si>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</si>
  <si>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</si>
  <si>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</si>
  <si>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</si>
  <si>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</si>
  <si>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</si>
  <si>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</si>
  <si>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</si>
  <si>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</si>
  <si>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</si>
  <si>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</si>
  <si>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</si>
  <si>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</si>
  <si>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</si>
  <si>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</si>
  <si>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</si>
  <si>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</si>
  <si>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</si>
  <si>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</si>
  <si>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</si>
  <si>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</si>
  <si>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</si>
  <si>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</si>
  <si>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</si>
  <si>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</si>
  <si>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</si>
  <si>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</si>
  <si>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</si>
  <si>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</si>
  <si>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</si>
  <si>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</si>
  <si>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</si>
  <si>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</si>
  <si>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</si>
  <si>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</si>
  <si>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</si>
  <si>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</si>
  <si>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</si>
  <si>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</si>
  <si>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</si>
  <si>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</si>
  <si>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</si>
  <si>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</si>
  <si>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</si>
  <si>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</si>
  <si>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</si>
  <si>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</si>
  <si>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</si>
  <si>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</si>
  <si>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</si>
  <si>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</si>
  <si>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</si>
  <si>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</si>
  <si>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</si>
  <si>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</si>
  <si>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</si>
  <si>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</si>
  <si>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</si>
  <si>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</si>
  <si>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</si>
  <si>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</si>
  <si>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</si>
  <si>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</si>
  <si>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</si>
  <si>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</si>
  <si>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</si>
  <si>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</si>
  <si>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</si>
  <si>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</si>
  <si>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</si>
  <si>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</si>
  <si>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</si>
  <si>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</si>
  <si>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</si>
  <si>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</si>
  <si>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</si>
  <si>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</si>
  <si>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</si>
  <si>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</si>
  <si>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</si>
  <si>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</si>
  <si>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</si>
  <si>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</si>
  <si>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</si>
  <si>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</si>
  <si>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</si>
  <si>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</si>
  <si>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</si>
  <si>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</si>
  <si>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</si>
  <si>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</si>
  <si>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</si>
  <si>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</si>
  <si>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</si>
  <si>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</si>
  <si>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</si>
  <si>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</si>
  <si>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</si>
  <si>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</si>
  <si>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</si>
  <si>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</si>
  <si>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</si>
  <si>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</si>
  <si>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</si>
  <si>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</si>
  <si>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</si>
  <si>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</si>
  <si>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</si>
  <si>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</si>
  <si>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</si>
  <si>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</si>
  <si>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</si>
  <si>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</si>
  <si>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</si>
  <si>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</si>
  <si>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</si>
  <si>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</si>
  <si>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</si>
  <si>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</si>
  <si>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</si>
  <si>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</si>
  <si>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</si>
  <si>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</si>
  <si>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</si>
  <si>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</si>
  <si>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</si>
  <si>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</si>
  <si>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</si>
  <si>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</si>
  <si>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</si>
  <si>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</si>
  <si>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</si>
  <si>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</si>
  <si>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</si>
  <si>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</si>
  <si>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</si>
  <si>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</si>
  <si>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</si>
  <si>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</si>
  <si>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</si>
  <si>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</si>
  <si>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</si>
  <si>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</si>
  <si>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</si>
  <si>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</si>
  <si>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</si>
  <si>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</si>
  <si>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</si>
  <si>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</si>
  <si>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</si>
  <si>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</si>
  <si>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</si>
  <si>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</si>
  <si>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</si>
  <si>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</si>
  <si>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</si>
  <si>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</si>
  <si>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</si>
  <si>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</si>
  <si>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</si>
  <si>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</si>
  <si>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</si>
  <si>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</si>
  <si>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</si>
  <si>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</si>
  <si>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</si>
  <si>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</si>
  <si>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</si>
  <si>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</si>
  <si>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</si>
  <si>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</si>
  <si>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</si>
  <si>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</si>
  <si>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</si>
  <si>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</si>
  <si>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</si>
  <si>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</si>
  <si>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</si>
  <si>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</si>
  <si>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</si>
  <si>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</si>
  <si>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</si>
  <si>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</si>
  <si>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</si>
  <si>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</si>
  <si>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</si>
  <si>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</si>
  <si>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</si>
  <si>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</si>
  <si>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</si>
  <si>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</si>
  <si>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</si>
  <si>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</si>
  <si>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</si>
  <si>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</si>
  <si>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</si>
  <si>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</si>
  <si>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</si>
  <si>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</si>
  <si>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</si>
  <si>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</si>
  <si>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</si>
  <si>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</si>
  <si>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</si>
  <si>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</si>
  <si>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</si>
  <si>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</si>
  <si>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</si>
  <si>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</si>
  <si>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</si>
  <si>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</si>
  <si>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</si>
  <si>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</si>
  <si>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</si>
  <si>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</si>
  <si>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</si>
  <si>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</si>
  <si>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</si>
  <si>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</si>
  <si>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</si>
  <si>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</si>
  <si>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</si>
  <si>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</si>
  <si>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</si>
  <si>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</si>
  <si>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</si>
  <si>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</si>
  <si>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</si>
  <si>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</si>
  <si>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</si>
  <si>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</si>
  <si>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</si>
  <si>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</si>
  <si>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</si>
  <si>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</si>
  <si>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</si>
  <si>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</si>
  <si>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</si>
  <si>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</si>
  <si>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</si>
  <si>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</si>
  <si>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</si>
  <si>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</si>
  <si>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</si>
  <si>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</si>
  <si>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</si>
  <si>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</si>
  <si>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</si>
  <si>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</si>
  <si>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</si>
  <si>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</si>
  <si>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</si>
  <si>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</si>
  <si>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</si>
  <si>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</si>
  <si>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</si>
  <si>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</si>
  <si>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</si>
  <si>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</si>
  <si>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</si>
  <si>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</si>
  <si>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</si>
  <si>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</si>
  <si>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</si>
  <si>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</si>
  <si>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</si>
  <si>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</si>
  <si>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</si>
  <si>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</si>
  <si>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</si>
  <si>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</si>
  <si>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</si>
  <si>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</si>
  <si>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</si>
  <si>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</si>
  <si>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</si>
  <si>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</si>
  <si>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</si>
  <si>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</si>
  <si>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</si>
  <si>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</si>
  <si>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</si>
  <si>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</si>
  <si>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</si>
  <si>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</si>
  <si>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</si>
  <si>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</si>
  <si>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</si>
  <si>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</si>
  <si>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</si>
  <si>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</si>
  <si>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</si>
  <si>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</si>
  <si>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</si>
  <si>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</si>
  <si>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</si>
  <si>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</si>
  <si>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</si>
  <si>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</si>
  <si>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</si>
  <si>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</si>
  <si>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</si>
  <si>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</si>
  <si>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</si>
  <si>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</si>
  <si>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</si>
  <si>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</si>
  <si>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</si>
  <si>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</si>
  <si>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</si>
  <si>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</si>
  <si>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</si>
  <si>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</si>
  <si>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</si>
  <si>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</si>
  <si>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</si>
  <si>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</si>
  <si>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</si>
  <si>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</si>
  <si>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</si>
  <si>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</si>
  <si>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</si>
  <si>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</si>
  <si>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</si>
  <si>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</si>
  <si>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</si>
  <si>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</si>
  <si>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</si>
  <si>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</si>
  <si>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</si>
  <si>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</si>
  <si>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</si>
  <si>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</si>
  <si>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</si>
  <si>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</si>
  <si>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</si>
  <si>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</si>
  <si>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</si>
  <si>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</si>
  <si>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</si>
  <si>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</si>
  <si>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</si>
  <si>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</si>
  <si>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</si>
  <si>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</si>
  <si>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</si>
  <si>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</si>
  <si>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</si>
  <si>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</si>
  <si>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</si>
  <si>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</si>
  <si>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</si>
  <si>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</si>
  <si>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</si>
  <si>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</si>
  <si>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</si>
  <si>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</si>
  <si>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</si>
  <si>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</si>
  <si>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</si>
  <si>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</si>
  <si>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</si>
  <si>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</si>
  <si>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</si>
  <si>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</si>
  <si>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</si>
  <si>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</si>
  <si>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</si>
  <si>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</si>
  <si>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</si>
  <si>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</si>
  <si>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</si>
  <si>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</si>
  <si>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</si>
  <si>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</si>
  <si>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</si>
  <si>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</si>
  <si>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</si>
  <si>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</si>
  <si>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</si>
  <si>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</si>
  <si>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</si>
  <si>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</si>
  <si>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</si>
  <si>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</si>
  <si>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</si>
  <si>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</si>
  <si>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</si>
  <si>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</si>
  <si>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</si>
  <si>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</si>
  <si>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</si>
  <si>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</si>
  <si>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</si>
  <si>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</si>
  <si>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</si>
  <si>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</si>
  <si>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</si>
  <si>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</si>
  <si>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</si>
  <si>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</si>
  <si>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</si>
  <si>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</si>
  <si>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</si>
  <si>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</si>
  <si>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</si>
  <si>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</si>
  <si>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</si>
  <si>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</si>
  <si>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</si>
  <si>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</si>
  <si>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</si>
  <si>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</si>
  <si>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</si>
  <si>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</si>
  <si>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</si>
  <si>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</si>
  <si>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</si>
  <si>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</si>
  <si>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</si>
  <si>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</si>
  <si>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</si>
  <si>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</si>
  <si>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</si>
  <si>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</si>
  <si>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</si>
  <si>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</si>
  <si>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</si>
  <si>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</si>
  <si>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</si>
  <si>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</si>
  <si>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</si>
  <si>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</si>
  <si>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</si>
  <si>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</si>
  <si>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</si>
  <si>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</si>
  <si>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</si>
  <si>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</si>
  <si>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</si>
  <si>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</si>
  <si>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</si>
  <si>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</si>
  <si>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</si>
  <si>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</si>
  <si>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</si>
  <si>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</si>
  <si>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</si>
  <si>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</si>
  <si>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</si>
  <si>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</si>
  <si>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</si>
  <si>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</si>
  <si>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</si>
  <si>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</si>
  <si>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</si>
  <si>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</si>
  <si>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</si>
  <si>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</si>
  <si>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</si>
  <si>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</si>
  <si>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</si>
  <si>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</si>
  <si>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</si>
  <si>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</si>
  <si>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</si>
  <si>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</si>
  <si>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</si>
  <si>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</si>
  <si>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</si>
  <si>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</si>
  <si>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</si>
  <si>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</si>
  <si>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</si>
  <si>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</si>
  <si>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</si>
  <si>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</si>
  <si>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</si>
  <si>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</si>
  <si>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</si>
  <si>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</si>
  <si>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</si>
  <si>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</si>
  <si>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</si>
  <si>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</si>
  <si>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</si>
  <si>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</si>
  <si>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</si>
  <si>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</si>
  <si>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</si>
  <si>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</si>
  <si>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</si>
  <si>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</si>
  <si>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</si>
  <si>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</si>
  <si>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</si>
  <si>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</si>
  <si>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</si>
  <si>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</si>
  <si>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</si>
  <si>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</si>
  <si>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</si>
  <si>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</si>
  <si>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</si>
  <si>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</si>
  <si>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</si>
  <si>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</si>
  <si>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</si>
  <si>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</si>
  <si>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</si>
  <si>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</si>
  <si>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</si>
  <si>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</si>
  <si>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</si>
  <si>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</si>
  <si>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</si>
  <si>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</si>
  <si>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</si>
  <si>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</si>
  <si>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</si>
  <si>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</si>
  <si>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</si>
  <si>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</si>
  <si>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</si>
  <si>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</si>
  <si>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</si>
  <si>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</si>
  <si>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</si>
  <si>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</si>
  <si>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</si>
  <si>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</si>
  <si>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</si>
  <si>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</si>
  <si>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</si>
  <si>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</si>
  <si>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</si>
  <si>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</si>
  <si>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</si>
  <si>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</si>
  <si>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</si>
  <si>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</si>
  <si>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</si>
  <si>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</si>
  <si>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</si>
  <si>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</si>
  <si>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</si>
  <si>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</si>
  <si>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</si>
  <si>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</si>
  <si>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</si>
  <si>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</si>
  <si>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</si>
  <si>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</si>
  <si>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</si>
  <si>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</si>
  <si>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</si>
  <si>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</si>
  <si>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</si>
  <si>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</si>
  <si>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</si>
  <si>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</si>
  <si>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</si>
  <si>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</si>
  <si>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</si>
  <si>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</si>
  <si>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</si>
  <si>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</si>
  <si>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</si>
  <si>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</si>
  <si>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</si>
  <si>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</si>
  <si>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</si>
  <si>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</si>
  <si>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</si>
  <si>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</si>
  <si>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</si>
  <si>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</si>
  <si>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</si>
  <si>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</si>
  <si>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</si>
  <si>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</si>
  <si>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</si>
  <si>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</si>
  <si>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</si>
  <si>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</si>
  <si>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</si>
  <si>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</si>
  <si>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</si>
  <si>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</si>
  <si>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</si>
  <si>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</si>
  <si>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</si>
  <si>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</si>
  <si>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</si>
  <si>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</si>
  <si>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</si>
  <si>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</si>
  <si>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</si>
  <si>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</si>
  <si>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</si>
  <si>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</si>
  <si>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</si>
  <si>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</si>
  <si>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</si>
  <si>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</si>
  <si>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</si>
  <si>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</si>
  <si>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</si>
  <si>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</si>
  <si>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</si>
  <si>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</si>
  <si>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</si>
  <si>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</si>
  <si>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</si>
  <si>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</si>
  <si>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</si>
  <si>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</si>
  <si>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</si>
  <si>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</si>
  <si>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</si>
  <si>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</si>
  <si>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</si>
  <si>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</si>
  <si>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</si>
  <si>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</si>
  <si>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</si>
  <si>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</si>
  <si>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</si>
  <si>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</si>
  <si>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</si>
  <si>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</si>
  <si>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</si>
  <si>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</si>
  <si>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</si>
  <si>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</si>
  <si>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</si>
  <si>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</si>
  <si>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</si>
  <si>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</si>
  <si>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</si>
  <si>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</si>
  <si>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</si>
  <si>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</si>
  <si>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</si>
  <si>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</si>
  <si>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</si>
  <si>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</si>
  <si>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</si>
  <si>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</si>
  <si>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</si>
  <si>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</si>
  <si>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</si>
  <si>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</si>
  <si>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</si>
  <si>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</si>
  <si>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</si>
  <si>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</si>
  <si>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</si>
  <si>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</si>
  <si>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</si>
  <si>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</si>
  <si>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</si>
  <si>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</si>
  <si>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</si>
  <si>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</si>
  <si>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</si>
  <si>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</si>
  <si>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</si>
  <si>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</si>
  <si>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</si>
  <si>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</si>
  <si>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</si>
  <si>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</si>
  <si>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</si>
  <si>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</si>
  <si>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</si>
  <si>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</si>
  <si>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</si>
  <si>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</si>
  <si>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</si>
  <si>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</si>
  <si>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</si>
  <si>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</si>
  <si>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</si>
  <si>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</si>
  <si>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</si>
  <si>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</si>
  <si>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</si>
  <si>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</si>
  <si>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</si>
  <si>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</si>
  <si>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</si>
  <si>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</si>
  <si>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</si>
  <si>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</si>
  <si>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</si>
  <si>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</si>
  <si>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</si>
  <si>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</si>
  <si>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</si>
  <si>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</si>
  <si>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</si>
  <si>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</si>
  <si>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</si>
  <si>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</si>
  <si>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</si>
  <si>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</si>
  <si>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</si>
  <si>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</si>
  <si>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</si>
  <si>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</si>
  <si>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</si>
  <si>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</si>
  <si>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</si>
  <si>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</si>
  <si>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</si>
  <si>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</si>
  <si>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</si>
  <si>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</si>
  <si>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</si>
  <si>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</si>
  <si>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</si>
  <si>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</si>
  <si>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</si>
  <si>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</si>
  <si>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</si>
  <si>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</si>
  <si>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</si>
  <si>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</si>
  <si>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</si>
  <si>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</si>
  <si>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</si>
  <si>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</si>
  <si>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</si>
  <si>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</si>
  <si>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</si>
  <si>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</si>
  <si>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</si>
  <si>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</si>
  <si>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</si>
  <si>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</si>
  <si>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</si>
  <si>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</si>
  <si>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</si>
  <si>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</si>
  <si>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</si>
  <si>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</si>
  <si>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</si>
  <si>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</si>
  <si>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</si>
  <si>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</si>
  <si>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</si>
  <si>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</si>
  <si>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</si>
  <si>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</si>
  <si>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</si>
  <si>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</si>
  <si>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</si>
  <si>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</si>
  <si>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</si>
  <si>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</si>
  <si>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</si>
  <si>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</si>
  <si>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</si>
  <si>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</si>
  <si>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</si>
  <si>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</si>
  <si>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</si>
  <si>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</si>
  <si>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</si>
  <si>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</si>
  <si>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</si>
  <si>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</si>
  <si>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</si>
  <si>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</si>
  <si>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</si>
  <si>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</si>
  <si>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</si>
  <si>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</si>
  <si>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</si>
  <si>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</si>
  <si>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</si>
  <si>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</si>
  <si>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</si>
  <si>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</si>
  <si>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</si>
  <si>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</si>
  <si>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</si>
  <si>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</si>
  <si>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</si>
  <si>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</si>
  <si>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</si>
  <si>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</si>
  <si>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</si>
  <si>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</si>
  <si>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</si>
  <si>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</si>
  <si>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</si>
  <si>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</si>
  <si>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</si>
  <si>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</si>
  <si>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</si>
  <si>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</si>
  <si>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</si>
  <si>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</si>
  <si>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</si>
  <si>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</si>
  <si>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</si>
  <si>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</si>
  <si>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</si>
  <si>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</si>
  <si>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</si>
  <si>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</si>
  <si>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</si>
  <si>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</si>
  <si>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</si>
  <si>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</si>
  <si>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</si>
  <si>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</si>
  <si>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</si>
  <si>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</si>
  <si>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</si>
  <si>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</si>
  <si>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</si>
  <si>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</si>
  <si>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</si>
  <si>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</si>
  <si>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</si>
  <si>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</si>
  <si>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</si>
  <si>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</si>
  <si>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</si>
  <si>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</si>
  <si>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</si>
  <si>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</si>
  <si>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</si>
  <si>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</si>
  <si>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</si>
  <si>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</si>
  <si>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</si>
  <si>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</si>
  <si>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</si>
  <si>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</si>
  <si>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</si>
  <si>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</si>
  <si>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</si>
  <si>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</si>
  <si>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</si>
  <si>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</si>
  <si>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</si>
  <si>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</si>
  <si>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</si>
  <si>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</si>
  <si>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</si>
  <si>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</si>
  <si>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</si>
  <si>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</si>
  <si>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</si>
  <si>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</si>
  <si>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</si>
  <si>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</si>
  <si>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</si>
  <si>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</si>
  <si>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</si>
  <si>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</si>
  <si>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</si>
  <si>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</si>
  <si>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</si>
  <si>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</si>
  <si>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</si>
  <si>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</si>
  <si>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</si>
  <si>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</si>
  <si>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</si>
  <si>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</si>
  <si>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</si>
  <si>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</si>
  <si>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</si>
  <si>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</si>
  <si>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</si>
  <si>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</si>
  <si>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</si>
  <si>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</si>
  <si>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</si>
  <si>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</si>
  <si>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</si>
  <si>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</si>
  <si>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</si>
  <si>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</si>
  <si>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</si>
  <si>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</si>
  <si>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</si>
  <si>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</si>
  <si>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</si>
  <si>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</si>
  <si>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</si>
  <si>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</si>
  <si>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</si>
  <si>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</si>
  <si>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</si>
  <si>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</si>
  <si>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</si>
  <si>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</si>
  <si>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</si>
  <si>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</si>
  <si>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</si>
  <si>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</si>
  <si>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</si>
  <si>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</si>
  <si>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</si>
  <si>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</si>
  <si>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</si>
  <si>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</si>
  <si>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</si>
  <si>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</si>
  <si>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</si>
  <si>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</si>
  <si>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</si>
  <si>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</si>
  <si>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</si>
  <si>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</si>
  <si>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</si>
  <si>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</si>
  <si>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</si>
  <si>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</si>
  <si>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</si>
  <si>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</si>
  <si>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</si>
  <si>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</si>
  <si>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</si>
  <si>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</si>
  <si>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</si>
  <si>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</si>
  <si>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</si>
  <si>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</si>
  <si>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</si>
  <si>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</si>
  <si>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</si>
  <si>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</si>
  <si>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</si>
  <si>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</si>
  <si>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</si>
  <si>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</si>
  <si>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</si>
  <si>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</si>
  <si>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</si>
  <si>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</si>
  <si>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</si>
  <si>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</si>
  <si>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</si>
  <si>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</si>
  <si>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</si>
  <si>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</si>
  <si>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</si>
  <si>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</si>
  <si>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</si>
  <si>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</si>
  <si>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</si>
  <si>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</si>
  <si>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</si>
  <si>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</si>
  <si>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</si>
  <si>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</si>
  <si>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</si>
  <si>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</si>
  <si>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</si>
  <si>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</si>
  <si>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</si>
  <si>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</si>
  <si>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</si>
  <si>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</si>
  <si>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</si>
  <si>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</si>
  <si>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</si>
  <si>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</si>
  <si>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</si>
  <si>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</si>
  <si>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</si>
  <si>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</si>
  <si>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</si>
  <si>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</si>
  <si>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</si>
  <si>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</si>
  <si>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</si>
  <si>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</si>
  <si>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</si>
  <si>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</si>
  <si>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</si>
  <si>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</si>
  <si>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</si>
  <si>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</si>
  <si>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</si>
  <si>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</si>
  <si>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</si>
  <si>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</si>
  <si>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</si>
  <si>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</si>
  <si>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</si>
  <si>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</si>
  <si>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</si>
  <si>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</si>
  <si>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</si>
  <si>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</si>
  <si>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</si>
  <si>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</si>
  <si>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</si>
  <si>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</si>
  <si>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</si>
  <si>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</si>
  <si>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</si>
  <si>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</si>
  <si>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</si>
  <si>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</si>
  <si>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</si>
  <si>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</si>
  <si>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</si>
  <si>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</si>
  <si>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</si>
  <si>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</si>
  <si>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</si>
  <si>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</si>
  <si>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</si>
  <si>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</si>
  <si>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</si>
  <si>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</si>
  <si>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</si>
  <si>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</si>
  <si>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</si>
  <si>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</si>
  <si>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</si>
  <si>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</si>
  <si>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</si>
  <si>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</si>
  <si>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</si>
  <si>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</si>
  <si>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</si>
  <si>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</si>
  <si>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</si>
  <si>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</si>
  <si>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</si>
  <si>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</si>
  <si>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</si>
  <si>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</si>
  <si>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</si>
  <si>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</si>
  <si>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</si>
  <si>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</si>
  <si>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</si>
  <si>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</si>
  <si>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</si>
  <si>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</si>
  <si>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</si>
  <si>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</si>
  <si>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</si>
  <si>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</si>
  <si>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</si>
  <si>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</si>
  <si>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</si>
  <si>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</si>
  <si>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</si>
  <si>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</si>
  <si>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</si>
  <si>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</si>
  <si>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</si>
  <si>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</si>
  <si>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</si>
  <si>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</si>
  <si>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</si>
  <si>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</si>
  <si>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</si>
  <si>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</si>
  <si>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</si>
  <si>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</si>
  <si>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</si>
  <si>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</si>
  <si>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</si>
  <si>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</si>
  <si>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</si>
  <si>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</si>
  <si>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</si>
  <si>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</si>
  <si>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</si>
  <si>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</si>
  <si>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</si>
  <si>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</si>
  <si>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</si>
  <si>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</si>
  <si>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</si>
  <si>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</si>
  <si>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</si>
  <si>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</si>
  <si>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</si>
  <si>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</si>
  <si>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</si>
  <si>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</si>
  <si>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</si>
  <si>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</si>
  <si>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</si>
  <si>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</si>
  <si>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</si>
  <si>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</si>
  <si>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</si>
  <si>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</si>
  <si>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</si>
  <si>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</si>
  <si>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</si>
  <si>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</si>
  <si>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</si>
  <si>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</si>
  <si>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</si>
  <si>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</si>
  <si>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</si>
  <si>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</si>
  <si>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</si>
  <si>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</si>
  <si>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</si>
  <si>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</si>
  <si>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</si>
  <si>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</si>
  <si>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</si>
  <si>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</si>
  <si>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</si>
  <si>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</si>
  <si>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</si>
  <si>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</si>
  <si>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</si>
  <si>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</si>
  <si>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</si>
  <si>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</si>
  <si>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</si>
  <si>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</si>
  <si>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</si>
  <si>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</si>
  <si>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</si>
  <si>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</si>
  <si>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</si>
  <si>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</si>
  <si>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</si>
  <si>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</si>
  <si>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</si>
  <si>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</si>
  <si>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</si>
  <si>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</si>
  <si>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</si>
  <si>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</si>
  <si>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</si>
  <si>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</si>
  <si>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</si>
  <si>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</si>
  <si>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</si>
  <si>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</si>
  <si>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</si>
  <si>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</si>
  <si>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</si>
  <si>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</si>
  <si>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</si>
  <si>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</si>
  <si>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</si>
  <si>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</si>
  <si>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</si>
  <si>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</si>
  <si>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</si>
  <si>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</si>
  <si>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</si>
  <si>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</si>
  <si>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</si>
  <si>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</si>
  <si>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</si>
  <si>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</si>
  <si>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</si>
  <si>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</si>
  <si>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</si>
  <si>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</si>
  <si>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</si>
  <si>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</si>
  <si>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</si>
  <si>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</si>
  <si>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</si>
  <si>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</si>
  <si>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</si>
  <si>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</si>
  <si>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</si>
  <si>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</si>
  <si>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</si>
  <si>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</si>
  <si>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</si>
  <si>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</si>
  <si>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</si>
  <si>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</si>
  <si>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</si>
  <si>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</si>
  <si>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</si>
  <si>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</si>
  <si>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</si>
  <si>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</si>
  <si>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</si>
  <si>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</si>
  <si>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</si>
  <si>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</si>
  <si>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</si>
  <si>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</si>
  <si>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</si>
  <si>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</si>
  <si>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</si>
  <si>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</si>
  <si>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</si>
  <si>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</si>
  <si>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</si>
  <si>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</si>
  <si>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</si>
  <si>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</si>
  <si>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</si>
  <si>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</si>
  <si>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</si>
  <si>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</si>
  <si>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</si>
  <si>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</si>
  <si>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</si>
  <si>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</si>
  <si>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</si>
  <si>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</si>
  <si>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</si>
  <si>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</si>
  <si>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</si>
  <si>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</si>
  <si>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</si>
  <si>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</si>
  <si>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</si>
  <si>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</si>
  <si>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</si>
  <si>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</si>
  <si>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</si>
  <si>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</si>
  <si>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</si>
  <si>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</si>
  <si>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</si>
  <si>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</si>
  <si>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</si>
  <si>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</si>
  <si>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</si>
  <si>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</si>
  <si>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</si>
  <si>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</si>
  <si>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</si>
  <si>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</si>
  <si>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</si>
  <si>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</si>
  <si>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</si>
  <si>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</si>
  <si>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</si>
  <si>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</si>
  <si>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</si>
  <si>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</si>
  <si>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</si>
  <si>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</si>
  <si>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</si>
  <si>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</si>
  <si>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</si>
  <si>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</si>
  <si>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</si>
  <si>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</si>
  <si>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</si>
  <si>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</si>
  <si>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</si>
  <si>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</si>
  <si>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</si>
  <si>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</si>
  <si>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</si>
  <si>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</si>
  <si>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</si>
  <si>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</si>
  <si>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</si>
  <si>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</si>
  <si>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</si>
  <si>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</si>
  <si>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</si>
  <si>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</si>
  <si>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</si>
  <si>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</si>
  <si>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</si>
  <si>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</si>
  <si>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</si>
  <si>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</si>
  <si>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</si>
  <si>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</si>
  <si>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</si>
  <si>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</si>
  <si>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</si>
  <si>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</si>
  <si>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</si>
  <si>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</si>
  <si>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</si>
  <si>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</si>
  <si>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</si>
  <si>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</si>
  <si>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</si>
  <si>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</si>
  <si>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</si>
  <si>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</si>
  <si>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</si>
  <si>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</si>
  <si>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</si>
  <si>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</si>
  <si>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</si>
  <si>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</si>
  <si>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</si>
  <si>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</si>
  <si>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</si>
  <si>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</si>
  <si>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</si>
  <si>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</si>
  <si>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</si>
  <si>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</si>
  <si>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</si>
  <si>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</si>
  <si>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</si>
  <si>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</si>
  <si>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</si>
  <si>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</si>
  <si>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</si>
  <si>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</si>
  <si>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</si>
  <si>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</si>
  <si>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</si>
  <si>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</si>
  <si>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</si>
  <si>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</si>
  <si>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</si>
  <si>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</si>
  <si>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</si>
  <si>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</si>
  <si>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</si>
  <si>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</si>
  <si>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</si>
  <si>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</si>
  <si>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</si>
  <si>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</si>
  <si>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</si>
  <si>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</si>
  <si>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</si>
  <si>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</si>
  <si>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</si>
  <si>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</si>
  <si>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</si>
  <si>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</si>
  <si>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</si>
  <si>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</si>
  <si>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</si>
  <si>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</si>
  <si>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</si>
  <si>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</si>
  <si>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</si>
  <si>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</si>
  <si>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</si>
  <si>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</si>
  <si>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</si>
  <si>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</si>
  <si>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</si>
  <si>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</si>
  <si>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</si>
  <si>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</si>
  <si>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</si>
  <si>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</si>
  <si>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</si>
  <si>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</si>
  <si>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</si>
  <si>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</si>
  <si>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</si>
  <si>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</si>
  <si>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</si>
  <si>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</si>
  <si>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</si>
  <si>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</si>
  <si>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</si>
  <si>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</si>
  <si>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</si>
  <si>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</si>
  <si>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</si>
  <si>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</si>
  <si>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</si>
  <si>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</si>
  <si>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</si>
  <si>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</si>
  <si>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</si>
  <si>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</si>
  <si>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</si>
  <si>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</si>
  <si>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</si>
  <si>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</si>
  <si>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</si>
  <si>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</si>
  <si>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</si>
  <si>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</si>
  <si>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</si>
  <si>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</si>
  <si>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</si>
  <si>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</si>
  <si>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</si>
  <si>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</si>
  <si>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</si>
  <si>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</si>
  <si>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</si>
  <si>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</si>
  <si>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</si>
  <si>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</si>
  <si>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</si>
  <si>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</si>
  <si>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</si>
  <si>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</si>
  <si>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</si>
  <si>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</si>
  <si>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</si>
  <si>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</si>
  <si>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</si>
  <si>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</si>
  <si>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</si>
  <si>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</si>
  <si>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</si>
  <si>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</si>
  <si>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</si>
  <si>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</si>
  <si>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</si>
  <si>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</si>
  <si>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</si>
  <si>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</si>
  <si>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</si>
  <si>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</si>
  <si>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</si>
  <si>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</si>
  <si>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</si>
  <si>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</si>
  <si>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</si>
  <si>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</si>
  <si>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</si>
  <si>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</si>
  <si>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</si>
  <si>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</si>
  <si>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</si>
  <si>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</si>
  <si>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</si>
  <si>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</si>
  <si>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</si>
  <si>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</si>
  <si>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</si>
  <si>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</si>
  <si>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</si>
  <si>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</si>
  <si>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</si>
  <si>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</si>
  <si>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</si>
  <si>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</si>
  <si>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</si>
  <si>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</si>
  <si>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</si>
  <si>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</si>
  <si>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</si>
  <si>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</si>
  <si>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</si>
  <si>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</si>
  <si>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</si>
  <si>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</si>
  <si>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</si>
  <si>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</si>
  <si>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</si>
  <si>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</si>
  <si>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</si>
  <si>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</si>
  <si>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</si>
  <si>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</si>
  <si>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</si>
  <si>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</si>
  <si>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</si>
  <si>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</si>
  <si>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</si>
  <si>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</si>
  <si>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</si>
  <si>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</si>
  <si>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</si>
  <si>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</si>
  <si>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</si>
  <si>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</si>
  <si>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</si>
  <si>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</si>
  <si>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</si>
  <si>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</si>
  <si>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</si>
  <si>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</si>
  <si>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</si>
  <si>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</si>
  <si>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</si>
  <si>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</si>
  <si>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</si>
  <si>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</si>
  <si>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</si>
  <si>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</si>
  <si>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</si>
  <si>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</si>
  <si>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</si>
  <si>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</si>
  <si>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</si>
  <si>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</si>
  <si>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</si>
  <si>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</si>
  <si>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</si>
  <si>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</si>
  <si>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</si>
  <si>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</si>
  <si>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</si>
  <si>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</si>
  <si>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</si>
  <si>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</si>
  <si>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</si>
  <si>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</si>
  <si>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</si>
  <si>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</si>
  <si>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</si>
  <si>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</si>
  <si>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</si>
  <si>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</si>
  <si>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</si>
  <si>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</si>
  <si>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</si>
  <si>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</si>
  <si>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</si>
  <si>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</si>
  <si>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</si>
  <si>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</si>
  <si>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</si>
  <si>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</si>
  <si>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</si>
  <si>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</si>
  <si>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</si>
  <si>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</si>
  <si>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</si>
  <si>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</si>
  <si>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</si>
  <si>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</si>
  <si>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</si>
  <si>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</si>
  <si>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</si>
  <si>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</si>
  <si>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</si>
  <si>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</si>
  <si>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</si>
  <si>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</si>
  <si>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</si>
  <si>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</si>
  <si>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</si>
  <si>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</si>
  <si>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</si>
  <si>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</si>
  <si>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</si>
  <si>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</si>
  <si>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</si>
  <si>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</si>
  <si>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</si>
  <si>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</si>
  <si>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</si>
  <si>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</si>
  <si>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</si>
  <si>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</si>
  <si>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</si>
  <si>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</si>
  <si>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</si>
  <si>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</si>
  <si>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</si>
  <si>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</si>
  <si>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</si>
  <si>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</si>
  <si>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</si>
  <si>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</si>
  <si>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</si>
  <si>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</si>
  <si>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</si>
  <si>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</si>
  <si>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</si>
  <si>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</si>
  <si>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</si>
  <si>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</si>
  <si>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</si>
  <si>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</si>
  <si>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</si>
  <si>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</si>
  <si>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</si>
  <si>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</si>
  <si>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</si>
  <si>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</si>
  <si>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</si>
  <si>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</si>
  <si>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</si>
  <si>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</si>
  <si>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</si>
  <si>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</si>
  <si>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</si>
  <si>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</si>
  <si>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</si>
  <si>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</si>
  <si>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</si>
  <si>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</si>
  <si>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</si>
  <si>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</si>
  <si>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</si>
  <si>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</si>
  <si>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</si>
  <si>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</si>
  <si>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</si>
  <si>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</si>
  <si>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</si>
  <si>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</si>
  <si>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</si>
  <si>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</si>
  <si>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</si>
  <si>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</si>
  <si>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</si>
  <si>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</si>
  <si>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</si>
  <si>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</si>
  <si>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</si>
  <si>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</si>
  <si>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</si>
  <si>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</si>
  <si>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</si>
  <si>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</si>
  <si>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</si>
  <si>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</si>
  <si>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</si>
  <si>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</si>
  <si>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</si>
  <si>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</si>
  <si>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</si>
  <si>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</si>
  <si>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</si>
  <si>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</si>
  <si>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</si>
  <si>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</si>
  <si>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</si>
  <si>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</si>
  <si>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</si>
  <si>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</si>
  <si>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</si>
  <si>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</si>
  <si>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</si>
  <si>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</si>
  <si>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</si>
  <si>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</si>
  <si>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</si>
  <si>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</si>
  <si>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</si>
  <si>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</si>
  <si>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</si>
  <si>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</si>
  <si>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</si>
  <si>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</si>
  <si>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</si>
  <si>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</si>
  <si>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</si>
  <si>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</si>
  <si>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</si>
  <si>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</si>
  <si>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</si>
  <si>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</si>
  <si>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</si>
  <si>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</si>
  <si>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</si>
  <si>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</si>
  <si>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</si>
  <si>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</si>
  <si>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</si>
  <si>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</si>
  <si>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</si>
  <si>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</si>
  <si>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</si>
  <si>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</si>
  <si>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</si>
  <si>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</si>
  <si>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</si>
  <si>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</si>
  <si>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</si>
  <si>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</si>
  <si>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</si>
  <si>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</si>
  <si>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</si>
  <si>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</si>
  <si>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</si>
  <si>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</si>
  <si>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</si>
  <si>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</si>
  <si>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</si>
  <si>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</si>
  <si>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</si>
  <si>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</si>
  <si>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</si>
  <si>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</si>
  <si>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</si>
  <si>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</si>
  <si>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</si>
  <si>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</si>
  <si>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</si>
  <si>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</si>
  <si>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</si>
  <si>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</si>
  <si>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</si>
  <si>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</si>
  <si>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</si>
  <si>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</si>
  <si>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</si>
  <si>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</si>
  <si>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</si>
  <si>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</si>
  <si>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</si>
  <si>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</si>
  <si>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</si>
  <si>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</si>
  <si>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</si>
  <si>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</si>
  <si>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</si>
  <si>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</si>
  <si>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</si>
  <si>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</si>
  <si>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</si>
  <si>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</si>
  <si>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</si>
  <si>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</si>
  <si>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</si>
  <si>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</si>
  <si>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</si>
  <si>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</si>
  <si>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</si>
  <si>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</si>
  <si>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</si>
  <si>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</si>
  <si>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</si>
  <si>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</si>
  <si>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</si>
  <si>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</si>
  <si>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</si>
  <si>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</si>
  <si>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</si>
  <si>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</si>
  <si>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</si>
  <si>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</si>
  <si>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</si>
  <si>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</si>
  <si>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</si>
  <si>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</si>
  <si>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</si>
  <si>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</si>
  <si>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</si>
  <si>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</si>
  <si>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</si>
  <si>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</si>
  <si>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</si>
  <si>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</si>
  <si>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</si>
  <si>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</si>
  <si>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</si>
  <si>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</si>
  <si>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</si>
  <si>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</si>
  <si>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</si>
  <si>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</si>
  <si>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</si>
  <si>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</si>
  <si>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</si>
  <si>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</si>
  <si>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</si>
  <si>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</si>
  <si>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</si>
  <si>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</si>
  <si>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</si>
  <si>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</si>
  <si>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</si>
  <si>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</si>
  <si>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</si>
  <si>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</si>
  <si>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</si>
  <si>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</si>
  <si>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</si>
  <si>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</si>
  <si>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</si>
  <si>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</si>
  <si>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</si>
  <si>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</si>
  <si>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</si>
  <si>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</si>
  <si>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</si>
  <si>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</si>
  <si>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</si>
  <si>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</si>
  <si>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</si>
  <si>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</si>
  <si>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</si>
  <si>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</si>
  <si>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</si>
  <si>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</si>
  <si>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</si>
  <si>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</si>
  <si>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</si>
  <si>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</si>
  <si>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</si>
  <si>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</si>
  <si>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</si>
  <si>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</si>
  <si>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</si>
  <si>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</si>
  <si>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</si>
  <si>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</si>
  <si>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</si>
  <si>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</si>
  <si>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</si>
  <si>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</si>
  <si>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</si>
  <si>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</si>
  <si>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</si>
  <si>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</si>
  <si>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</si>
  <si>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</si>
  <si>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</si>
  <si>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</si>
  <si>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</si>
  <si>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</si>
  <si>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</si>
  <si>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</si>
  <si>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</si>
  <si>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</si>
  <si>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</si>
  <si>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</si>
  <si>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</si>
  <si>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</si>
  <si>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</si>
  <si>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</si>
  <si>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</si>
  <si>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</si>
  <si>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</si>
  <si>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</si>
  <si>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</si>
  <si>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</si>
  <si>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</si>
  <si>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</si>
  <si>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</si>
  <si>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</si>
  <si>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</si>
  <si>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</si>
  <si>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</si>
  <si>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</si>
  <si>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</si>
  <si>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</si>
  <si>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</si>
  <si>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</si>
  <si>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</si>
  <si>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</si>
  <si>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</si>
  <si>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</si>
  <si>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</si>
  <si>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</si>
  <si>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</si>
  <si>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</si>
  <si>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</si>
  <si>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</si>
  <si>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</si>
  <si>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</si>
  <si>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</si>
  <si>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</si>
  <si>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</si>
  <si>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</si>
  <si>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</si>
  <si>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</si>
  <si>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</si>
  <si>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</si>
  <si>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</si>
  <si>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</si>
  <si>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</si>
  <si>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</si>
  <si>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</si>
  <si>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</si>
  <si>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</si>
  <si>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</si>
  <si>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</si>
  <si>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</si>
  <si>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</si>
  <si>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</si>
  <si>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</si>
  <si>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</si>
  <si>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</si>
  <si>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</si>
  <si>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</si>
  <si>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</si>
  <si>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</si>
  <si>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</si>
  <si>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</si>
  <si>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</si>
  <si>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</si>
  <si>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</si>
  <si>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</si>
  <si>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</si>
  <si>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</si>
  <si>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</si>
  <si>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</si>
  <si>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</si>
  <si>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</si>
  <si>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</si>
  <si>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</si>
  <si>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</si>
  <si>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</si>
  <si>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</si>
  <si>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</si>
  <si>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</si>
  <si>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</si>
  <si>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</si>
  <si>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</si>
  <si>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</si>
  <si>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</si>
  <si>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</si>
  <si>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</si>
  <si>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</si>
  <si>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</si>
  <si>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</si>
  <si>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</si>
  <si>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</si>
  <si>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</si>
  <si>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</si>
  <si>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</si>
  <si>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</si>
  <si>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</si>
  <si>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</si>
  <si>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</si>
  <si>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</si>
  <si>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</si>
  <si>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</si>
  <si>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</si>
  <si>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</si>
  <si>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</si>
  <si>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</si>
  <si>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</si>
  <si>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</si>
  <si>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</si>
  <si>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</si>
  <si>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</si>
  <si>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</si>
  <si>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</si>
  <si>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</si>
  <si>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</si>
  <si>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</si>
  <si>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</si>
  <si>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</si>
  <si>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</si>
  <si>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</si>
  <si>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</si>
  <si>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</si>
  <si>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</si>
  <si>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</si>
  <si>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</si>
  <si>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</si>
  <si>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</si>
  <si>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</si>
  <si>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</si>
  <si>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</si>
  <si>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</si>
  <si>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</si>
  <si>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</si>
  <si>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</si>
  <si>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</si>
  <si>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</si>
  <si>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</si>
  <si>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</si>
  <si>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</si>
  <si>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</si>
  <si>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</si>
  <si>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</si>
  <si>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</si>
  <si>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</si>
  <si>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</si>
  <si>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</si>
  <si>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</si>
  <si>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</si>
  <si>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</si>
  <si>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</si>
  <si>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</si>
  <si>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</si>
  <si>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</si>
  <si>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</si>
  <si>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</si>
  <si>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</si>
  <si>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</si>
  <si>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</si>
  <si>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</si>
  <si>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</si>
  <si>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</si>
  <si>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205</t>
  </si>
  <si>
    <t>PRESTAR LOS SERVICIOS DE EDUCACION INICIAL EN EL MARCO DE LA ATENCION INTEGRAL DESARROLLO INFANTIL EN MEDIO FAMILIAR DIMF DE CONFORMIDAD CON EL MANUAL OPERATIVO DE LA MODALIDAD FAMILIAR, EL LINEAMIENTO TECNICO PARA LA ATENCION A LA PRIMERA INFANCIA Y LAS DIRECTRICES ESTABLECIDAS POR EL ICBF EN ARMONIA CON LAS POLITICAS DE ESTADO PARA EL DESARROLLO INTEGRAL DE LA PRIMERA INFANCIA DE CERO A SIEMPRE</t>
  </si>
  <si>
    <t>409</t>
  </si>
  <si>
    <t>PRESTAR LOS SERVICIOS PARA LA ATENCION A LA PRIMERA INFANCIA  EN LOS HOGARES DE BIENESTAR HCB FAMILIA MUJER E INFANCIA FAMI DE CONFORMIDAD CON EL MANUAL OPERATIVO DE LA MODALIDAD FAMILIAR, EL LINEAMIENTO TECNICO PARA LA ATENCION A LA PRIMERA INFANCIA Y LAS DIRECTRICES ESTABLECIDAS POR EL ICBF, EN ARMONIA CON LA POLITICA DE ESTADO PARA EL DESARROLLO INTEGRAL.</t>
  </si>
  <si>
    <t>INSTITUTO COLOMBIANO DE BIENESTAR FAMILIAR</t>
  </si>
  <si>
    <t>166</t>
  </si>
  <si>
    <t>BRINDAR ATENCION A NIÑOS Y NIÑAS MENORES DE 7 AÑOS FAMILIAS CON VULNERABILIDAD ECONOMICA NUTGRICIONAL, A TREVES DE LOS HOGARES COMUNITARIOS DE BIENESTAR MODALIDAD 0-7</t>
  </si>
  <si>
    <t>229</t>
  </si>
  <si>
    <t xml:space="preserve">BRINDAR  ATENCION A NIÑOS Y NIÑAS MENORES DE 6 AÑOS DE FAMILIA CON VULNERABILIDAD ECONOMICA, SOCIAL, CULTURAL NUTRICIONAL Y PSICOAFECTIVA A TRAVES DE LOS HOGARES COMUNITARIOS DE BIENESTAR MODALIDAD 0-7 </t>
  </si>
  <si>
    <t>210</t>
  </si>
  <si>
    <t>PROVEER AL CONTRATISTA DE LOS RECURSOS DE QUE TRATA LA CLAUSULA QUINTA DEL PRESENTE CONTRATO PARA BRINDAR ATENCION A LA PRIMERA INFANCIA NIÑOS Y NIÑAS MENORES DE 6 AÑOS, DE FAMILIAS CON VULNERABILIDAD ECONOMICA SOCIAL CULTURAL, NUTRICIONAL Y PSICOAFECTIVA A TRAVES DE LOS HOIGARES COMUNITARIOS DE BIENESTAR MODALIDAD 0-7</t>
  </si>
  <si>
    <t>279</t>
  </si>
  <si>
    <t>BRINDAR ATENCION A LA PRIMERA INDFANCIA DE LOS NIÑOS Y NIÑAS MENORES DE 6 AÑOS, DE FAMILIAS CON VULNERABILIDAD ECONOMICA, SOCIAL, CULTURAL, NUTRICIONAL Y PSICOAFECTIVA A TRAVES DE LOS HOGARES COMUNITARIOS DE BIENESTAR DE MODALIDAD 0-7 PRIORITARIAMENTE EN SITUACION DE DESPLAZAMIENTO.</t>
  </si>
  <si>
    <t>130</t>
  </si>
  <si>
    <t xml:space="preserve">APOYAR A LAS FAMILIAS CON DESARROLLO CON MUJERES GESTANTES Y MADRES LACTANTES  Y NIÑOS Y NIÑAS MENORES DE 2 AÑOS (FAMI) Y BRINDAR ATENCION A LA PRIMERA INFANCIA NIÑOS Y NIÑAS MENORES DE 5B AÑOS (0-7) QUE SE3 VDENCUENTRAN EN VULNERABILIDAD PSICOAFECTIVA, NUTRICIONAL, ECONOMICA Y SOCIAL A TRAVES DE HOGARES COMUNITARIOS DE BIENESTAR </t>
  </si>
  <si>
    <t>030</t>
  </si>
  <si>
    <t>120</t>
  </si>
  <si>
    <t>149</t>
  </si>
  <si>
    <t xml:space="preserve">BRINDAR ATENCION A LA PRIMERA INFANCIA APOYAR A LAS FAMILIAS CON DESARROLLO CON MUJERES GESTANTES Y MADRES LACTANTES  Y NIÑOS Y NIÑAS MENORES DE 2 AÑOS (FAMI) Y BRINDAR ATENCION A LA PRIMERA INFANCIA NIÑOS Y NIÑAS MENORES DE 5B AÑOS (0-7) QUE SE3 VDENCUENTRAN EN VULNERABILIDAD PSICOAFECTIVA, NUTRICIONAL, ECONOMICA Y SOCIAL A TRAVES DE HOGARES COMUNITARIOS DE BIENESTAR </t>
  </si>
  <si>
    <t>319</t>
  </si>
  <si>
    <t>ATENDER INTEGRALMENTE A LA PRIMERA INFANCIA EN EL MARCO DE LA ESTRATEGIA DER CERO A SIEMPRE DE CONFORMIDAD CON LAS DIRECTRICES LINEAMIENTOS Y ESTANDARES ESTABLECIDOS POR EL ICBF ASI COMO REGULAR LAS RELACIONES DERIVADAS DE LA ENTREGA DE APORTES A CONTRATI</t>
  </si>
  <si>
    <t>138</t>
  </si>
  <si>
    <t>296</t>
  </si>
  <si>
    <t>PRESTAR EL SERVICIO DE EDUCACION INICIAL DE MNIÑOS Y NIÑAS MENORES DE 5 AÑOS HASTA SU INGRESO AL GRADO DE TRANSICION Y A MUJERES GESTANTES Y MADRES EN PERIODO DE LACTANCIA CON EL FIN DE PROMOVER EL DESARROLLO INTEGRAL DE LA PRIMERA INFANCIA</t>
  </si>
  <si>
    <t>655</t>
  </si>
  <si>
    <t>712</t>
  </si>
  <si>
    <t>893</t>
  </si>
  <si>
    <t>586</t>
  </si>
  <si>
    <t>380</t>
  </si>
  <si>
    <t>615</t>
  </si>
  <si>
    <t>PRESTAR EL SERVICIO HCB FAMILIAR HCB INTEGRALHCB FAMI DE CONFORMIDAD CON LAS DIRECTRICES LINEAMIENTOS Y PARAMETROS ESTABKLECIDOS POR EL ICBF</t>
  </si>
  <si>
    <t>203</t>
  </si>
  <si>
    <t>285</t>
  </si>
  <si>
    <t>204</t>
  </si>
  <si>
    <t>3007497598</t>
  </si>
  <si>
    <t>ASOCIACIONSOLEDAD1@HOTMAIL.COM</t>
  </si>
  <si>
    <t>ARELIS PATRICIA FONTALVO BALZA</t>
  </si>
  <si>
    <t>PRESTAR LOS SERVICIOS DE EDUCACION INICIAL EN EL MARCO DE LA ATENCION INTEGRAL EN CENTRO DE DESARROLLO INFANTIL-CDI-, DE CONFORMIDAD CON EL MANUAL OPERATIVO DE MODAWLIDAD INSTITUCIONAL EL LINEAMIENTO TECNICO PARA LA PRIMERA INFANCIA Y LAS DIRECTRICIES ESTABLECIDAS POR EL ICBF EN ARMONIA CON LAS POLITICAS DE ESTADO PARA EL DESARROLLO INTEGRAL DE LA PRIMERA INFANCIA DE CERO A SIEMPRE ; PRESTAR LOS SERVICIOS DE EDUCACION INICIAL EN EL MARCO DE LA ATENCION INTEGRAKL EN EL MEDIO FAMILIAR DIMF DE CONFORMIDAD CON EL MANUAL OPERATIVO DE LA MODALIDAD FAMILIAR EL LINEAMIENTO TECNICO PARA LA PRIMERA INFANCIA Y LAS DIRECTRICES ESTABLECIDAS POR EL ICBF EN ARMONIA DE LAS POLITICAS DE ESTADO PARA EL DESARROLLO INTEGRAL DE LA PRIMERA INFANCIA DE CERO A SIEMPRE.</t>
  </si>
  <si>
    <t>PRESTACION DE SERVICIO DE LA EDUCACION INICIAL BRINDANDOLE ATENCION AL CUIDADO Y NUTRICION A LOS NIÑOAS Y NIÑAS MENORES DE 5 AÑOS</t>
  </si>
  <si>
    <t>LICEO MODERNO DE SOLEDAD</t>
  </si>
  <si>
    <t>FUNDACION CEFI</t>
  </si>
  <si>
    <t>009</t>
  </si>
  <si>
    <t>02</t>
  </si>
  <si>
    <t>PRESTACION DE SERVICIO AL FORTALECIMIENTO DE LA EDUCACION INICIAL BRINDANDOLE LA ATENCION Y EL CUIDADO Y NUTRICION A LOS NIÑOS Y NIÑAS</t>
  </si>
  <si>
    <t>2021-8-10000191</t>
  </si>
  <si>
    <t xml:space="preserve">ARELIS FONTALVO BALZA </t>
  </si>
  <si>
    <t>CALLE 74C  22D 51</t>
  </si>
  <si>
    <t>298</t>
  </si>
  <si>
    <t>264</t>
  </si>
  <si>
    <t>377</t>
  </si>
  <si>
    <t>CORPORACION INTERNACIONAL PARA EL DESARROLLO  COMUNITARIO DE LA COSTA  (COINCCA)</t>
  </si>
  <si>
    <t>006</t>
  </si>
  <si>
    <t>002</t>
  </si>
  <si>
    <t>ATENDER INTEGRALMENTE A LA PRIMERA INFANCIA EN EL MARCO DE LA ESTRATEGIA DER CERO A SIEMPRE DE CONFORMIDAD CON LAS DIRECTRICES LINEAMIENTOS Y ESTANDARES   ESTABLECIDOS POR EL ICBF,  ASI COMO REGULAR LAS RELACIONES ENTRE LAS PARTES  DERIVADAS DE LA ENTREGA DE APORTES DEL ICBF A CONTRATISTA PARA QUE ESTE ASUMA BAJO SU EXCLUSIVIDAD  RESPONSABILIDAD EN DICHA ATENCION - DIMF</t>
  </si>
  <si>
    <t xml:space="preserve">Unir esfuerzos administrativos, logisticos,financieros,y demas necesarios para prestar el servicio de educacion inicialen el marco de la atencion integral a niños y niñas menores de 5 años, hasta su ingreso al grado de transcision  de conformidad  con el manual operativo de la modalidad </t>
  </si>
  <si>
    <t>CALLE 74C 22D52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</si>
</sst>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2" zoomScaleNormal="82" zoomScaleSheetLayoutView="40" zoomScalePageLayoutView="40" workbookViewId="0">
      <selection activeCell="D24" sqref="D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2720</v>
      </c>
      <c r="D15" s="35"/>
      <c r="E15" s="35"/>
      <c r="F15" s="5"/>
      <c r="G15" s="32" t="s">
        <v>1168</v>
      </c>
      <c r="H15" s="103" t="s">
        <v>163</v>
      </c>
      <c r="I15" s="32" t="s">
        <v>2624</v>
      </c>
      <c r="J15" s="108" t="s">
        <v>2626</v>
      </c>
      <c r="L15" s="202" t="s">
        <v>8</v>
      </c>
      <c r="M15" s="20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800232824</v>
      </c>
      <c r="C20" s="5"/>
      <c r="D20" s="73"/>
      <c r="E20" s="5"/>
      <c r="F20" s="5"/>
      <c r="G20" s="5"/>
      <c r="H20" s="179"/>
      <c r="I20" s="142" t="s">
        <v>163</v>
      </c>
      <c r="J20" s="143" t="s">
        <v>183</v>
      </c>
      <c r="K20" s="144">
        <v>3561176682</v>
      </c>
      <c r="L20" s="145"/>
      <c r="M20" s="145">
        <v>44561</v>
      </c>
      <c r="N20" s="128">
        <f>+(M20-L20)/30</f>
        <v>1485.3666666666666</v>
      </c>
      <c r="O20" s="131"/>
      <c r="U20" s="127"/>
      <c r="V20" s="105">
        <f ca="1">NOW()</f>
        <v>44194.843427430555</v>
      </c>
      <c r="W20" s="105">
        <f ca="1">NOW()</f>
        <v>44194.843427430555</v>
      </c>
    </row>
    <row r="21" spans="1:23" ht="30" customHeight="1" outlineLevel="1" x14ac:dyDescent="0.25">
      <c r="A21" s="9"/>
      <c r="B21" s="71"/>
      <c r="C21" s="5"/>
      <c r="D21" s="5"/>
      <c r="E21" s="5"/>
      <c r="F21" s="5"/>
      <c r="G21" s="5"/>
      <c r="H21" s="70"/>
      <c r="I21" s="142" t="s">
        <v>163</v>
      </c>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ASOCIACIÓN DE PADRES DE FAMILIA DE LOS HOGARES DE BIENESTAR DE SOLEDAD</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2713</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2680</v>
      </c>
      <c r="C48" s="117" t="s">
        <v>31</v>
      </c>
      <c r="D48" s="114" t="s">
        <v>2681</v>
      </c>
      <c r="E48" s="138">
        <v>32531</v>
      </c>
      <c r="F48" s="138">
        <v>32842</v>
      </c>
      <c r="G48" s="153">
        <f>IF(AND(E48&lt;&gt;"",F48&lt;&gt;""),((F48-E48)/30),"")</f>
        <v>10.366666666666667</v>
      </c>
      <c r="H48" s="115" t="s">
        <v>2682</v>
      </c>
      <c r="I48" s="114" t="s">
        <v>163</v>
      </c>
      <c r="J48" s="114" t="s">
        <v>183</v>
      </c>
      <c r="K48" s="116">
        <v>55120330</v>
      </c>
      <c r="L48" s="117" t="s">
        <v>1148</v>
      </c>
      <c r="M48" s="110">
        <v>1</v>
      </c>
      <c r="N48" s="117" t="s">
        <v>27</v>
      </c>
      <c r="O48" s="117" t="s">
        <v>1148</v>
      </c>
      <c r="P48" s="78"/>
    </row>
    <row r="49" spans="1:16" s="6" customFormat="1" ht="24.75" customHeight="1" x14ac:dyDescent="0.25">
      <c r="A49" s="136">
        <v>2</v>
      </c>
      <c r="B49" s="115" t="s">
        <v>2680</v>
      </c>
      <c r="C49" s="117" t="s">
        <v>31</v>
      </c>
      <c r="D49" s="114" t="s">
        <v>2683</v>
      </c>
      <c r="E49" s="138">
        <v>38013</v>
      </c>
      <c r="F49" s="138">
        <v>38213</v>
      </c>
      <c r="G49" s="153">
        <f t="shared" ref="G49:G50" si="2">IF(AND(E49&lt;&gt;"",F49&lt;&gt;""),((F49-E49)/30),"")</f>
        <v>6.666666666666667</v>
      </c>
      <c r="H49" s="115" t="s">
        <v>2684</v>
      </c>
      <c r="I49" s="114" t="s">
        <v>163</v>
      </c>
      <c r="J49" s="114" t="s">
        <v>183</v>
      </c>
      <c r="K49" s="116">
        <v>98656700</v>
      </c>
      <c r="L49" s="117" t="s">
        <v>1148</v>
      </c>
      <c r="M49" s="110">
        <v>1</v>
      </c>
      <c r="N49" s="117" t="s">
        <v>27</v>
      </c>
      <c r="O49" s="117" t="s">
        <v>1148</v>
      </c>
      <c r="P49" s="78"/>
    </row>
    <row r="50" spans="1:16" s="6" customFormat="1" ht="24.75" customHeight="1" x14ac:dyDescent="0.25">
      <c r="A50" s="136">
        <v>3</v>
      </c>
      <c r="B50" s="115" t="s">
        <v>2680</v>
      </c>
      <c r="C50" s="117" t="s">
        <v>31</v>
      </c>
      <c r="D50" s="114" t="s">
        <v>2685</v>
      </c>
      <c r="E50" s="138">
        <v>38376</v>
      </c>
      <c r="F50" s="138">
        <v>38690</v>
      </c>
      <c r="G50" s="153">
        <f t="shared" si="2"/>
        <v>10.466666666666667</v>
      </c>
      <c r="H50" s="112" t="s">
        <v>2686</v>
      </c>
      <c r="I50" s="114" t="s">
        <v>163</v>
      </c>
      <c r="J50" s="114" t="s">
        <v>183</v>
      </c>
      <c r="K50" s="116">
        <v>103130960</v>
      </c>
      <c r="L50" s="117" t="s">
        <v>1148</v>
      </c>
      <c r="M50" s="110">
        <v>1</v>
      </c>
      <c r="N50" s="117" t="s">
        <v>27</v>
      </c>
      <c r="O50" s="117" t="s">
        <v>1148</v>
      </c>
      <c r="P50" s="78"/>
    </row>
    <row r="51" spans="1:16" s="6" customFormat="1" ht="24.75" customHeight="1" outlineLevel="1" x14ac:dyDescent="0.25">
      <c r="A51" s="136">
        <v>4</v>
      </c>
      <c r="B51" s="115" t="s">
        <v>2680</v>
      </c>
      <c r="C51" s="117" t="s">
        <v>31</v>
      </c>
      <c r="D51" s="114" t="s">
        <v>2687</v>
      </c>
      <c r="E51" s="138">
        <v>38740</v>
      </c>
      <c r="F51" s="138">
        <v>38934</v>
      </c>
      <c r="G51" s="153">
        <f t="shared" ref="G51:G107" si="3">IF(AND(E51&lt;&gt;"",F51&lt;&gt;""),((F51-E51)/30),"")</f>
        <v>6.4666666666666668</v>
      </c>
      <c r="H51" s="115" t="s">
        <v>2688</v>
      </c>
      <c r="I51" s="114" t="s">
        <v>163</v>
      </c>
      <c r="J51" s="114" t="s">
        <v>183</v>
      </c>
      <c r="K51" s="116">
        <v>106775620</v>
      </c>
      <c r="L51" s="117" t="s">
        <v>1148</v>
      </c>
      <c r="M51" s="110">
        <v>1</v>
      </c>
      <c r="N51" s="117" t="s">
        <v>27</v>
      </c>
      <c r="O51" s="117" t="s">
        <v>1148</v>
      </c>
      <c r="P51" s="78"/>
    </row>
    <row r="52" spans="1:16" s="7" customFormat="1" ht="24.75" customHeight="1" outlineLevel="1" x14ac:dyDescent="0.25">
      <c r="A52" s="137">
        <v>5</v>
      </c>
      <c r="B52" s="115" t="s">
        <v>2680</v>
      </c>
      <c r="C52" s="117" t="s">
        <v>31</v>
      </c>
      <c r="D52" s="114" t="s">
        <v>2689</v>
      </c>
      <c r="E52" s="138">
        <v>40192</v>
      </c>
      <c r="F52" s="138">
        <v>40543</v>
      </c>
      <c r="G52" s="153">
        <f t="shared" si="3"/>
        <v>11.7</v>
      </c>
      <c r="H52" s="112" t="s">
        <v>2690</v>
      </c>
      <c r="I52" s="114" t="s">
        <v>163</v>
      </c>
      <c r="J52" s="114" t="s">
        <v>183</v>
      </c>
      <c r="K52" s="116">
        <v>97053215</v>
      </c>
      <c r="L52" s="117" t="s">
        <v>1148</v>
      </c>
      <c r="M52" s="110">
        <v>1</v>
      </c>
      <c r="N52" s="117" t="s">
        <v>27</v>
      </c>
      <c r="O52" s="117" t="s">
        <v>1148</v>
      </c>
      <c r="P52" s="79"/>
    </row>
    <row r="53" spans="1:16" s="7" customFormat="1" ht="24.75" customHeight="1" outlineLevel="1" x14ac:dyDescent="0.25">
      <c r="A53" s="137">
        <v>6</v>
      </c>
      <c r="B53" s="115" t="s">
        <v>2680</v>
      </c>
      <c r="C53" s="117" t="s">
        <v>31</v>
      </c>
      <c r="D53" s="114" t="s">
        <v>2691</v>
      </c>
      <c r="E53" s="138">
        <v>40561</v>
      </c>
      <c r="F53" s="138">
        <v>40908</v>
      </c>
      <c r="G53" s="153">
        <f t="shared" si="3"/>
        <v>11.566666666666666</v>
      </c>
      <c r="H53" s="112" t="s">
        <v>2690</v>
      </c>
      <c r="I53" s="114" t="s">
        <v>163</v>
      </c>
      <c r="J53" s="114" t="s">
        <v>183</v>
      </c>
      <c r="K53" s="116">
        <v>102063263</v>
      </c>
      <c r="L53" s="117" t="s">
        <v>1148</v>
      </c>
      <c r="M53" s="110">
        <v>1</v>
      </c>
      <c r="N53" s="117" t="s">
        <v>27</v>
      </c>
      <c r="O53" s="117" t="s">
        <v>1148</v>
      </c>
      <c r="P53" s="79"/>
    </row>
    <row r="54" spans="1:16" s="7" customFormat="1" ht="24.75" customHeight="1" outlineLevel="1" x14ac:dyDescent="0.25">
      <c r="A54" s="137">
        <v>7</v>
      </c>
      <c r="B54" s="115" t="s">
        <v>2680</v>
      </c>
      <c r="C54" s="117" t="s">
        <v>31</v>
      </c>
      <c r="D54" s="114" t="s">
        <v>2692</v>
      </c>
      <c r="E54" s="138">
        <v>40931</v>
      </c>
      <c r="F54" s="138">
        <v>41273</v>
      </c>
      <c r="G54" s="153">
        <f t="shared" si="3"/>
        <v>11.4</v>
      </c>
      <c r="H54" s="112" t="s">
        <v>2690</v>
      </c>
      <c r="I54" s="114" t="s">
        <v>163</v>
      </c>
      <c r="J54" s="114" t="s">
        <v>183</v>
      </c>
      <c r="K54" s="111">
        <v>118835559</v>
      </c>
      <c r="L54" s="117" t="s">
        <v>1148</v>
      </c>
      <c r="M54" s="110">
        <v>1</v>
      </c>
      <c r="N54" s="117" t="s">
        <v>27</v>
      </c>
      <c r="O54" s="117" t="s">
        <v>1148</v>
      </c>
      <c r="P54" s="79"/>
    </row>
    <row r="55" spans="1:16" s="7" customFormat="1" ht="24.75" customHeight="1" outlineLevel="1" x14ac:dyDescent="0.25">
      <c r="A55" s="137">
        <v>8</v>
      </c>
      <c r="B55" s="115" t="s">
        <v>2680</v>
      </c>
      <c r="C55" s="117" t="s">
        <v>31</v>
      </c>
      <c r="D55" s="114" t="s">
        <v>2693</v>
      </c>
      <c r="E55" s="138">
        <v>41304</v>
      </c>
      <c r="F55" s="138">
        <v>41639</v>
      </c>
      <c r="G55" s="153">
        <f t="shared" si="3"/>
        <v>11.166666666666666</v>
      </c>
      <c r="H55" s="115" t="s">
        <v>2694</v>
      </c>
      <c r="I55" s="114" t="s">
        <v>163</v>
      </c>
      <c r="J55" s="114" t="s">
        <v>183</v>
      </c>
      <c r="K55" s="111">
        <v>165465766</v>
      </c>
      <c r="L55" s="117" t="s">
        <v>1148</v>
      </c>
      <c r="M55" s="110">
        <v>1</v>
      </c>
      <c r="N55" s="117" t="s">
        <v>27</v>
      </c>
      <c r="O55" s="117" t="s">
        <v>1148</v>
      </c>
      <c r="P55" s="79"/>
    </row>
    <row r="56" spans="1:16" s="7" customFormat="1" ht="24.75" customHeight="1" outlineLevel="1" x14ac:dyDescent="0.25">
      <c r="A56" s="137">
        <v>9</v>
      </c>
      <c r="B56" s="115" t="s">
        <v>2680</v>
      </c>
      <c r="C56" s="117" t="s">
        <v>31</v>
      </c>
      <c r="D56" s="114" t="s">
        <v>2695</v>
      </c>
      <c r="E56" s="138">
        <v>41579</v>
      </c>
      <c r="F56" s="138">
        <v>41943</v>
      </c>
      <c r="G56" s="153">
        <f t="shared" si="3"/>
        <v>12.133333333333333</v>
      </c>
      <c r="H56" s="115" t="s">
        <v>2729</v>
      </c>
      <c r="I56" s="114" t="s">
        <v>163</v>
      </c>
      <c r="J56" s="114" t="s">
        <v>183</v>
      </c>
      <c r="K56" s="111">
        <v>610248534</v>
      </c>
      <c r="L56" s="117" t="s">
        <v>1148</v>
      </c>
      <c r="M56" s="110">
        <v>1</v>
      </c>
      <c r="N56" s="117" t="s">
        <v>27</v>
      </c>
      <c r="O56" s="117" t="s">
        <v>1148</v>
      </c>
      <c r="P56" s="79"/>
    </row>
    <row r="57" spans="1:16" s="7" customFormat="1" ht="24.75" customHeight="1" outlineLevel="1" x14ac:dyDescent="0.25">
      <c r="A57" s="137">
        <v>10</v>
      </c>
      <c r="B57" s="115" t="s">
        <v>2680</v>
      </c>
      <c r="C57" s="117" t="s">
        <v>31</v>
      </c>
      <c r="D57" s="114" t="s">
        <v>2681</v>
      </c>
      <c r="E57" s="138">
        <v>42033</v>
      </c>
      <c r="F57" s="138">
        <v>42369</v>
      </c>
      <c r="G57" s="153">
        <f t="shared" si="3"/>
        <v>11.2</v>
      </c>
      <c r="H57" s="115" t="s">
        <v>2696</v>
      </c>
      <c r="I57" s="114" t="s">
        <v>163</v>
      </c>
      <c r="J57" s="114" t="s">
        <v>183</v>
      </c>
      <c r="K57" s="116">
        <v>213752303</v>
      </c>
      <c r="L57" s="117" t="s">
        <v>1148</v>
      </c>
      <c r="M57" s="110">
        <v>1</v>
      </c>
      <c r="N57" s="117" t="s">
        <v>27</v>
      </c>
      <c r="O57" s="117" t="s">
        <v>1148</v>
      </c>
      <c r="P57" s="79"/>
    </row>
    <row r="58" spans="1:16" s="7" customFormat="1" ht="24.75" customHeight="1" outlineLevel="1" x14ac:dyDescent="0.25">
      <c r="A58" s="137">
        <v>11</v>
      </c>
      <c r="B58" s="115" t="s">
        <v>2680</v>
      </c>
      <c r="C58" s="117" t="s">
        <v>31</v>
      </c>
      <c r="D58" s="114" t="s">
        <v>2697</v>
      </c>
      <c r="E58" s="138">
        <v>42399</v>
      </c>
      <c r="F58" s="138">
        <v>42674</v>
      </c>
      <c r="G58" s="153">
        <f t="shared" si="3"/>
        <v>9.1666666666666661</v>
      </c>
      <c r="H58" s="115" t="s">
        <v>2696</v>
      </c>
      <c r="I58" s="114" t="s">
        <v>163</v>
      </c>
      <c r="J58" s="114" t="s">
        <v>183</v>
      </c>
      <c r="K58" s="116">
        <v>207846738</v>
      </c>
      <c r="L58" s="117" t="s">
        <v>1148</v>
      </c>
      <c r="M58" s="110">
        <v>1</v>
      </c>
      <c r="N58" s="117" t="s">
        <v>27</v>
      </c>
      <c r="O58" s="117" t="s">
        <v>1148</v>
      </c>
      <c r="P58" s="79"/>
    </row>
    <row r="59" spans="1:16" s="7" customFormat="1" ht="24.75" customHeight="1" outlineLevel="1" x14ac:dyDescent="0.25">
      <c r="A59" s="137">
        <v>12</v>
      </c>
      <c r="B59" s="115" t="s">
        <v>2680</v>
      </c>
      <c r="C59" s="117" t="s">
        <v>31</v>
      </c>
      <c r="D59" s="114" t="s">
        <v>2698</v>
      </c>
      <c r="E59" s="138">
        <v>42401</v>
      </c>
      <c r="F59" s="138">
        <v>42674</v>
      </c>
      <c r="G59" s="153">
        <f t="shared" si="3"/>
        <v>9.1</v>
      </c>
      <c r="H59" s="115" t="s">
        <v>2699</v>
      </c>
      <c r="I59" s="114" t="s">
        <v>163</v>
      </c>
      <c r="J59" s="114" t="s">
        <v>183</v>
      </c>
      <c r="K59" s="116">
        <v>549472500</v>
      </c>
      <c r="L59" s="117" t="s">
        <v>1148</v>
      </c>
      <c r="M59" s="110">
        <v>1</v>
      </c>
      <c r="N59" s="117" t="s">
        <v>27</v>
      </c>
      <c r="O59" s="117" t="s">
        <v>1148</v>
      </c>
      <c r="P59" s="79"/>
    </row>
    <row r="60" spans="1:16" s="7" customFormat="1" ht="24.75" customHeight="1" outlineLevel="1" x14ac:dyDescent="0.25">
      <c r="A60" s="137">
        <v>13</v>
      </c>
      <c r="B60" s="115" t="s">
        <v>2680</v>
      </c>
      <c r="C60" s="117" t="s">
        <v>31</v>
      </c>
      <c r="D60" s="114" t="s">
        <v>2700</v>
      </c>
      <c r="E60" s="138">
        <v>42675</v>
      </c>
      <c r="F60" s="138">
        <v>43084</v>
      </c>
      <c r="G60" s="153">
        <f t="shared" si="3"/>
        <v>13.633333333333333</v>
      </c>
      <c r="H60" s="112" t="s">
        <v>2690</v>
      </c>
      <c r="I60" s="114" t="s">
        <v>163</v>
      </c>
      <c r="J60" s="114" t="s">
        <v>183</v>
      </c>
      <c r="K60" s="116">
        <v>103847832</v>
      </c>
      <c r="L60" s="117" t="s">
        <v>1148</v>
      </c>
      <c r="M60" s="110">
        <v>1</v>
      </c>
      <c r="N60" s="117" t="s">
        <v>27</v>
      </c>
      <c r="O60" s="117" t="s">
        <v>1148</v>
      </c>
      <c r="P60" s="79"/>
    </row>
    <row r="61" spans="1:16" s="7" customFormat="1" ht="24.75" customHeight="1" outlineLevel="1" x14ac:dyDescent="0.25">
      <c r="A61" s="137">
        <v>14</v>
      </c>
      <c r="B61" s="115" t="s">
        <v>2680</v>
      </c>
      <c r="C61" s="117" t="s">
        <v>31</v>
      </c>
      <c r="D61" s="114" t="s">
        <v>2701</v>
      </c>
      <c r="E61" s="138">
        <v>42675</v>
      </c>
      <c r="F61" s="138">
        <v>43312</v>
      </c>
      <c r="G61" s="153">
        <f t="shared" si="3"/>
        <v>21.233333333333334</v>
      </c>
      <c r="H61" s="115" t="s">
        <v>2696</v>
      </c>
      <c r="I61" s="114" t="s">
        <v>163</v>
      </c>
      <c r="J61" s="114" t="s">
        <v>183</v>
      </c>
      <c r="K61" s="116">
        <f>472016690+16786776+10606560</f>
        <v>499410026</v>
      </c>
      <c r="L61" s="117" t="s">
        <v>1148</v>
      </c>
      <c r="M61" s="110">
        <v>1</v>
      </c>
      <c r="N61" s="117" t="s">
        <v>27</v>
      </c>
      <c r="O61" s="117" t="s">
        <v>26</v>
      </c>
      <c r="P61" s="79"/>
    </row>
    <row r="62" spans="1:16" s="7" customFormat="1" ht="24.75" customHeight="1" outlineLevel="1" x14ac:dyDescent="0.25">
      <c r="A62" s="137">
        <v>15</v>
      </c>
      <c r="B62" s="115" t="s">
        <v>2680</v>
      </c>
      <c r="C62" s="117" t="s">
        <v>31</v>
      </c>
      <c r="D62" s="114" t="s">
        <v>2702</v>
      </c>
      <c r="E62" s="138">
        <v>42720</v>
      </c>
      <c r="F62" s="138">
        <v>43084</v>
      </c>
      <c r="G62" s="153">
        <f t="shared" si="3"/>
        <v>12.133333333333333</v>
      </c>
      <c r="H62" s="115" t="s">
        <v>2696</v>
      </c>
      <c r="I62" s="114" t="s">
        <v>163</v>
      </c>
      <c r="J62" s="114" t="s">
        <v>183</v>
      </c>
      <c r="K62" s="116">
        <f>481545264+12777800+18544200</f>
        <v>512867264</v>
      </c>
      <c r="L62" s="117" t="s">
        <v>1148</v>
      </c>
      <c r="M62" s="110">
        <v>1</v>
      </c>
      <c r="N62" s="117" t="s">
        <v>27</v>
      </c>
      <c r="O62" s="117" t="s">
        <v>1148</v>
      </c>
      <c r="P62" s="79"/>
    </row>
    <row r="63" spans="1:16" s="7" customFormat="1" ht="24.75" customHeight="1" outlineLevel="1" x14ac:dyDescent="0.25">
      <c r="A63" s="137">
        <v>16</v>
      </c>
      <c r="B63" s="115" t="s">
        <v>2680</v>
      </c>
      <c r="C63" s="117" t="s">
        <v>31</v>
      </c>
      <c r="D63" s="114" t="s">
        <v>2703</v>
      </c>
      <c r="E63" s="138">
        <v>43085</v>
      </c>
      <c r="F63" s="138">
        <v>43404</v>
      </c>
      <c r="G63" s="153">
        <f t="shared" si="3"/>
        <v>10.633333333333333</v>
      </c>
      <c r="H63" s="115" t="s">
        <v>2699</v>
      </c>
      <c r="I63" s="114" t="s">
        <v>163</v>
      </c>
      <c r="J63" s="114" t="s">
        <v>183</v>
      </c>
      <c r="K63" s="116">
        <v>416861944</v>
      </c>
      <c r="L63" s="117" t="s">
        <v>1148</v>
      </c>
      <c r="M63" s="110">
        <v>1</v>
      </c>
      <c r="N63" s="117" t="s">
        <v>27</v>
      </c>
      <c r="O63" s="117" t="s">
        <v>1148</v>
      </c>
      <c r="P63" s="79"/>
    </row>
    <row r="64" spans="1:16" s="7" customFormat="1" ht="24.75" customHeight="1" outlineLevel="1" x14ac:dyDescent="0.25">
      <c r="A64" s="137">
        <v>17</v>
      </c>
      <c r="B64" s="115" t="s">
        <v>2680</v>
      </c>
      <c r="C64" s="117" t="s">
        <v>31</v>
      </c>
      <c r="D64" s="114" t="s">
        <v>2704</v>
      </c>
      <c r="E64" s="138">
        <v>43405</v>
      </c>
      <c r="F64" s="138">
        <v>43434</v>
      </c>
      <c r="G64" s="153">
        <f t="shared" si="3"/>
        <v>0.96666666666666667</v>
      </c>
      <c r="H64" s="115" t="s">
        <v>2699</v>
      </c>
      <c r="I64" s="114" t="s">
        <v>163</v>
      </c>
      <c r="J64" s="114" t="s">
        <v>183</v>
      </c>
      <c r="K64" s="116">
        <v>45272904</v>
      </c>
      <c r="L64" s="117" t="s">
        <v>1148</v>
      </c>
      <c r="M64" s="110">
        <v>1</v>
      </c>
      <c r="N64" s="117" t="s">
        <v>27</v>
      </c>
      <c r="O64" s="117" t="s">
        <v>26</v>
      </c>
      <c r="P64" s="79"/>
    </row>
    <row r="65" spans="1:16" s="7" customFormat="1" ht="24.75" customHeight="1" outlineLevel="1" x14ac:dyDescent="0.25">
      <c r="A65" s="137">
        <v>18</v>
      </c>
      <c r="B65" s="115" t="s">
        <v>2680</v>
      </c>
      <c r="C65" s="117" t="s">
        <v>31</v>
      </c>
      <c r="D65" s="114" t="s">
        <v>2705</v>
      </c>
      <c r="E65" s="138">
        <v>43450</v>
      </c>
      <c r="F65" s="138">
        <v>43921</v>
      </c>
      <c r="G65" s="153">
        <f t="shared" si="3"/>
        <v>15.7</v>
      </c>
      <c r="H65" s="115" t="s">
        <v>2706</v>
      </c>
      <c r="I65" s="114" t="s">
        <v>163</v>
      </c>
      <c r="J65" s="114" t="s">
        <v>183</v>
      </c>
      <c r="K65" s="116">
        <v>374943355</v>
      </c>
      <c r="L65" s="117" t="s">
        <v>1148</v>
      </c>
      <c r="M65" s="110">
        <v>1</v>
      </c>
      <c r="N65" s="117" t="s">
        <v>27</v>
      </c>
      <c r="O65" s="117" t="s">
        <v>26</v>
      </c>
      <c r="P65" s="79"/>
    </row>
    <row r="66" spans="1:16" s="7" customFormat="1" ht="24.75" customHeight="1" outlineLevel="1" x14ac:dyDescent="0.25">
      <c r="A66" s="137">
        <v>19</v>
      </c>
      <c r="B66" s="115" t="s">
        <v>2680</v>
      </c>
      <c r="C66" s="117" t="s">
        <v>31</v>
      </c>
      <c r="D66" s="114" t="s">
        <v>2707</v>
      </c>
      <c r="E66" s="138">
        <v>41663</v>
      </c>
      <c r="F66" s="138">
        <v>42034</v>
      </c>
      <c r="G66" s="153">
        <f t="shared" si="3"/>
        <v>12.366666666666667</v>
      </c>
      <c r="H66" s="115" t="s">
        <v>2696</v>
      </c>
      <c r="I66" s="114" t="s">
        <v>163</v>
      </c>
      <c r="J66" s="114" t="s">
        <v>183</v>
      </c>
      <c r="K66" s="116">
        <v>220390170</v>
      </c>
      <c r="L66" s="117" t="s">
        <v>1148</v>
      </c>
      <c r="M66" s="110">
        <v>1</v>
      </c>
      <c r="N66" s="117" t="s">
        <v>27</v>
      </c>
      <c r="O66" s="117" t="s">
        <v>1148</v>
      </c>
      <c r="P66" s="79"/>
    </row>
    <row r="67" spans="1:16" s="7" customFormat="1" ht="24.75" customHeight="1" outlineLevel="1" x14ac:dyDescent="0.25">
      <c r="A67" s="137">
        <v>20</v>
      </c>
      <c r="B67" s="115" t="s">
        <v>2680</v>
      </c>
      <c r="C67" s="117" t="s">
        <v>31</v>
      </c>
      <c r="D67" s="114" t="s">
        <v>2708</v>
      </c>
      <c r="E67" s="138">
        <v>41944</v>
      </c>
      <c r="F67" s="138">
        <v>41988</v>
      </c>
      <c r="G67" s="153">
        <f t="shared" si="3"/>
        <v>1.4666666666666666</v>
      </c>
      <c r="H67" s="115" t="s">
        <v>2729</v>
      </c>
      <c r="I67" s="114" t="s">
        <v>163</v>
      </c>
      <c r="J67" s="114" t="s">
        <v>183</v>
      </c>
      <c r="K67" s="116">
        <f>69565950+3128036</f>
        <v>72693986</v>
      </c>
      <c r="L67" s="117" t="s">
        <v>1148</v>
      </c>
      <c r="M67" s="110">
        <v>1</v>
      </c>
      <c r="N67" s="117" t="s">
        <v>27</v>
      </c>
      <c r="O67" s="117" t="s">
        <v>1148</v>
      </c>
      <c r="P67" s="79"/>
    </row>
    <row r="68" spans="1:16" s="7" customFormat="1" ht="24.75" customHeight="1" outlineLevel="1" x14ac:dyDescent="0.25">
      <c r="A68" s="137">
        <v>21</v>
      </c>
      <c r="B68" s="115" t="s">
        <v>2680</v>
      </c>
      <c r="C68" s="117" t="s">
        <v>31</v>
      </c>
      <c r="D68" s="114" t="s">
        <v>2723</v>
      </c>
      <c r="E68" s="138">
        <v>43313</v>
      </c>
      <c r="F68" s="138">
        <v>43449</v>
      </c>
      <c r="G68" s="153">
        <f t="shared" si="3"/>
        <v>4.5333333333333332</v>
      </c>
      <c r="H68" s="115" t="s">
        <v>2696</v>
      </c>
      <c r="I68" s="114" t="s">
        <v>163</v>
      </c>
      <c r="J68" s="114" t="s">
        <v>183</v>
      </c>
      <c r="K68" s="116">
        <v>114208565</v>
      </c>
      <c r="L68" s="117" t="s">
        <v>1148</v>
      </c>
      <c r="M68" s="110">
        <v>1</v>
      </c>
      <c r="N68" s="117" t="s">
        <v>27</v>
      </c>
      <c r="O68" s="117" t="s">
        <v>1148</v>
      </c>
      <c r="P68" s="79"/>
    </row>
    <row r="69" spans="1:16" s="7" customFormat="1" ht="24.75" customHeight="1" outlineLevel="1" x14ac:dyDescent="0.25">
      <c r="A69" s="137">
        <v>22</v>
      </c>
      <c r="B69" s="115" t="s">
        <v>2680</v>
      </c>
      <c r="C69" s="117" t="s">
        <v>31</v>
      </c>
      <c r="D69" s="114" t="s">
        <v>2709</v>
      </c>
      <c r="E69" s="138">
        <v>43486</v>
      </c>
      <c r="F69" s="138">
        <v>43822</v>
      </c>
      <c r="G69" s="153">
        <f t="shared" si="3"/>
        <v>11.2</v>
      </c>
      <c r="H69" s="115" t="s">
        <v>2696</v>
      </c>
      <c r="I69" s="114" t="s">
        <v>163</v>
      </c>
      <c r="J69" s="114" t="s">
        <v>183</v>
      </c>
      <c r="K69" s="116">
        <v>523753884</v>
      </c>
      <c r="L69" s="117" t="s">
        <v>1148</v>
      </c>
      <c r="M69" s="110">
        <v>1</v>
      </c>
      <c r="N69" s="117" t="s">
        <v>27</v>
      </c>
      <c r="O69" s="117" t="s">
        <v>26</v>
      </c>
      <c r="P69" s="79"/>
    </row>
    <row r="70" spans="1:16" s="7" customFormat="1" ht="24.75" customHeight="1" outlineLevel="1" x14ac:dyDescent="0.25">
      <c r="A70" s="137">
        <v>23</v>
      </c>
      <c r="B70" s="115" t="s">
        <v>2715</v>
      </c>
      <c r="C70" s="117" t="s">
        <v>32</v>
      </c>
      <c r="D70" s="114" t="s">
        <v>2717</v>
      </c>
      <c r="E70" s="138">
        <v>39836</v>
      </c>
      <c r="F70" s="138">
        <v>40133</v>
      </c>
      <c r="G70" s="153">
        <f t="shared" si="3"/>
        <v>9.9</v>
      </c>
      <c r="H70" s="115" t="s">
        <v>2714</v>
      </c>
      <c r="I70" s="114" t="s">
        <v>163</v>
      </c>
      <c r="J70" s="114" t="s">
        <v>183</v>
      </c>
      <c r="K70" s="116">
        <v>69000000</v>
      </c>
      <c r="L70" s="117" t="s">
        <v>1148</v>
      </c>
      <c r="M70" s="110">
        <v>1</v>
      </c>
      <c r="N70" s="117" t="s">
        <v>27</v>
      </c>
      <c r="O70" s="117" t="s">
        <v>1148</v>
      </c>
      <c r="P70" s="79"/>
    </row>
    <row r="71" spans="1:16" s="7" customFormat="1" ht="24.75" customHeight="1" outlineLevel="1" x14ac:dyDescent="0.25">
      <c r="A71" s="137">
        <v>24</v>
      </c>
      <c r="B71" s="115" t="s">
        <v>2716</v>
      </c>
      <c r="C71" s="117" t="s">
        <v>32</v>
      </c>
      <c r="D71" s="114" t="s">
        <v>2718</v>
      </c>
      <c r="E71" s="138">
        <v>40211</v>
      </c>
      <c r="F71" s="138">
        <v>40512</v>
      </c>
      <c r="G71" s="153">
        <f t="shared" si="3"/>
        <v>10.033333333333333</v>
      </c>
      <c r="H71" s="115" t="s">
        <v>2719</v>
      </c>
      <c r="I71" s="114" t="s">
        <v>163</v>
      </c>
      <c r="J71" s="114" t="s">
        <v>183</v>
      </c>
      <c r="K71" s="116">
        <v>32523500</v>
      </c>
      <c r="L71" s="117" t="s">
        <v>1148</v>
      </c>
      <c r="M71" s="110">
        <v>1</v>
      </c>
      <c r="N71" s="117" t="s">
        <v>27</v>
      </c>
      <c r="O71" s="117" t="s">
        <v>1148</v>
      </c>
      <c r="P71" s="79"/>
    </row>
    <row r="72" spans="1:16" s="7" customFormat="1" ht="24.75" customHeight="1" outlineLevel="1" x14ac:dyDescent="0.25">
      <c r="A72" s="137">
        <v>25</v>
      </c>
      <c r="B72" s="115" t="s">
        <v>2680</v>
      </c>
      <c r="C72" s="117" t="s">
        <v>31</v>
      </c>
      <c r="D72" s="114" t="s">
        <v>2724</v>
      </c>
      <c r="E72" s="138">
        <v>43922</v>
      </c>
      <c r="F72" s="138">
        <v>44165</v>
      </c>
      <c r="G72" s="153">
        <f t="shared" si="3"/>
        <v>8.1</v>
      </c>
      <c r="H72" s="112" t="s">
        <v>2690</v>
      </c>
      <c r="I72" s="114" t="s">
        <v>163</v>
      </c>
      <c r="J72" s="114" t="s">
        <v>183</v>
      </c>
      <c r="K72" s="116">
        <v>226179374</v>
      </c>
      <c r="L72" s="117" t="s">
        <v>1148</v>
      </c>
      <c r="M72" s="110">
        <v>1</v>
      </c>
      <c r="N72" s="117" t="s">
        <v>2634</v>
      </c>
      <c r="O72" s="117" t="s">
        <v>1148</v>
      </c>
      <c r="P72" s="79"/>
    </row>
    <row r="73" spans="1:16" s="7" customFormat="1" ht="24.75" customHeight="1" outlineLevel="1" x14ac:dyDescent="0.25">
      <c r="A73" s="137">
        <v>26</v>
      </c>
      <c r="B73" s="115" t="s">
        <v>2680</v>
      </c>
      <c r="C73" s="117" t="s">
        <v>31</v>
      </c>
      <c r="D73" s="114" t="s">
        <v>2725</v>
      </c>
      <c r="E73" s="138">
        <v>42003</v>
      </c>
      <c r="F73" s="138">
        <v>42369</v>
      </c>
      <c r="G73" s="153">
        <f t="shared" si="3"/>
        <v>12.2</v>
      </c>
      <c r="H73" s="115" t="s">
        <v>2729</v>
      </c>
      <c r="I73" s="114" t="s">
        <v>163</v>
      </c>
      <c r="J73" s="114" t="s">
        <v>183</v>
      </c>
      <c r="K73" s="116">
        <v>626484300</v>
      </c>
      <c r="L73" s="117" t="s">
        <v>1148</v>
      </c>
      <c r="M73" s="110">
        <v>1</v>
      </c>
      <c r="N73" s="117" t="s">
        <v>27</v>
      </c>
      <c r="O73" s="117" t="s">
        <v>1148</v>
      </c>
      <c r="P73" s="79"/>
    </row>
    <row r="74" spans="1:16" s="7" customFormat="1" ht="24.75" customHeight="1" outlineLevel="1" x14ac:dyDescent="0.25">
      <c r="A74" s="137">
        <v>27</v>
      </c>
      <c r="B74" s="115" t="s">
        <v>2726</v>
      </c>
      <c r="C74" s="117" t="s">
        <v>32</v>
      </c>
      <c r="D74" s="114" t="s">
        <v>2727</v>
      </c>
      <c r="E74" s="138">
        <v>43075</v>
      </c>
      <c r="F74" s="138">
        <v>43464</v>
      </c>
      <c r="G74" s="153">
        <f t="shared" si="3"/>
        <v>12.966666666666667</v>
      </c>
      <c r="H74" s="115" t="s">
        <v>2730</v>
      </c>
      <c r="I74" s="114" t="s">
        <v>163</v>
      </c>
      <c r="J74" s="114" t="s">
        <v>123</v>
      </c>
      <c r="K74" s="116">
        <v>657370269</v>
      </c>
      <c r="L74" s="117" t="s">
        <v>1148</v>
      </c>
      <c r="M74" s="110">
        <v>1</v>
      </c>
      <c r="N74" s="117" t="s">
        <v>2634</v>
      </c>
      <c r="O74" s="117" t="s">
        <v>1148</v>
      </c>
      <c r="P74" s="79"/>
    </row>
    <row r="75" spans="1:16" s="7" customFormat="1" ht="24.75" customHeight="1" outlineLevel="1" x14ac:dyDescent="0.25">
      <c r="A75" s="137">
        <v>28</v>
      </c>
      <c r="B75" s="115" t="s">
        <v>2726</v>
      </c>
      <c r="C75" s="117" t="s">
        <v>32</v>
      </c>
      <c r="D75" s="114" t="s">
        <v>2728</v>
      </c>
      <c r="E75" s="138">
        <v>43487</v>
      </c>
      <c r="F75" s="138">
        <v>43858</v>
      </c>
      <c r="G75" s="153">
        <f t="shared" si="3"/>
        <v>12.366666666666667</v>
      </c>
      <c r="H75" s="115" t="s">
        <v>2730</v>
      </c>
      <c r="I75" s="114" t="s">
        <v>163</v>
      </c>
      <c r="J75" s="114" t="s">
        <v>123</v>
      </c>
      <c r="K75" s="116">
        <v>695432651</v>
      </c>
      <c r="L75" s="117" t="s">
        <v>1148</v>
      </c>
      <c r="M75" s="110">
        <v>1</v>
      </c>
      <c r="N75" s="117" t="s">
        <v>2634</v>
      </c>
      <c r="O75" s="117" t="s">
        <v>1148</v>
      </c>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0"/>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0"/>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0"/>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0"/>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0"/>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0"/>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0"/>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0"/>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0"/>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0"/>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0"/>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0"/>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0"/>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t="s">
        <v>2676</v>
      </c>
      <c r="E114" s="138">
        <v>43886</v>
      </c>
      <c r="F114" s="138">
        <v>44196</v>
      </c>
      <c r="G114" s="153">
        <f>IF(AND(E114&lt;&gt;"",F114&lt;&gt;""),((F114-E114)/30),"")</f>
        <v>10.333333333333334</v>
      </c>
      <c r="H114" s="115" t="s">
        <v>2677</v>
      </c>
      <c r="I114" s="114" t="s">
        <v>163</v>
      </c>
      <c r="J114" s="114" t="s">
        <v>165</v>
      </c>
      <c r="K114" s="68">
        <v>471044431</v>
      </c>
      <c r="L114" s="100">
        <f>+IF(AND(K114&gt;0,O114="Ejecución"),(K114/877802)*Tabla28[[#This Row],[% participación]],IF(AND(K114&gt;0,O114&lt;&gt;"Ejecución"),"-",""))</f>
        <v>536.61808813377047</v>
      </c>
      <c r="M114" s="117" t="s">
        <v>1148</v>
      </c>
      <c r="N114" s="166">
        <v>1</v>
      </c>
      <c r="O114" s="155" t="s">
        <v>1150</v>
      </c>
      <c r="P114" s="78"/>
    </row>
    <row r="115" spans="1:16" s="6" customFormat="1" ht="24.75" customHeight="1" x14ac:dyDescent="0.25">
      <c r="A115" s="136">
        <v>2</v>
      </c>
      <c r="B115" s="154" t="s">
        <v>2664</v>
      </c>
      <c r="C115" s="156" t="s">
        <v>31</v>
      </c>
      <c r="D115" s="63" t="s">
        <v>2678</v>
      </c>
      <c r="E115" s="138">
        <v>44166</v>
      </c>
      <c r="F115" s="138">
        <v>44773</v>
      </c>
      <c r="G115" s="153">
        <f t="shared" ref="G115:G116" si="4">IF(AND(E115&lt;&gt;"",F115&lt;&gt;""),((F115-E115)/30),"")</f>
        <v>20.233333333333334</v>
      </c>
      <c r="H115" s="64" t="s">
        <v>2679</v>
      </c>
      <c r="I115" s="63" t="s">
        <v>163</v>
      </c>
      <c r="J115" s="63" t="s">
        <v>183</v>
      </c>
      <c r="K115" s="68">
        <v>612252747</v>
      </c>
      <c r="L115" s="100">
        <f>+IF(AND(K115&gt;0,O115="Ejecución"),(K115/877802)*Tabla28[[#This Row],[% participación]],IF(AND(K115&gt;0,O115&lt;&gt;"Ejecución"),"-",""))</f>
        <v>697.4838824700787</v>
      </c>
      <c r="M115" s="65" t="s">
        <v>1148</v>
      </c>
      <c r="N115" s="166">
        <v>1</v>
      </c>
      <c r="O115" s="155" t="s">
        <v>1150</v>
      </c>
      <c r="P115" s="78"/>
    </row>
    <row r="116" spans="1:16" s="6" customFormat="1" ht="24.75" customHeight="1" x14ac:dyDescent="0.25">
      <c r="A116" s="136">
        <v>3</v>
      </c>
      <c r="B116" s="154" t="s">
        <v>2664</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2668</v>
      </c>
      <c r="C179" s="214"/>
      <c r="D179" s="214"/>
      <c r="E179" s="164">
        <v>0.02</v>
      </c>
      <c r="F179" s="163">
        <v>0.02</v>
      </c>
      <c r="G179" s="158">
        <f>IF(F179&gt;0,SUM(E179+F179),"")</f>
        <v>0.04</v>
      </c>
      <c r="H179" s="5"/>
      <c r="I179" s="214" t="s">
        <v>2670</v>
      </c>
      <c r="J179" s="214"/>
      <c r="K179" s="214"/>
      <c r="L179" s="214"/>
      <c r="M179" s="165">
        <v>2.4E-2</v>
      </c>
      <c r="O179" s="8"/>
      <c r="Q179" s="19"/>
      <c r="R179" s="152">
        <f>IF(M179&gt;0,SUM(L179+M179),"")</f>
        <v>2.4E-2</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142447067.28</v>
      </c>
      <c r="F185" s="92"/>
      <c r="G185" s="93"/>
      <c r="H185" s="88"/>
      <c r="I185" s="90" t="s">
        <v>2627</v>
      </c>
      <c r="J185" s="159">
        <f>+SUM(M179:M183)</f>
        <v>2.4E-2</v>
      </c>
      <c r="K185" s="195" t="s">
        <v>2628</v>
      </c>
      <c r="L185" s="195"/>
      <c r="M185" s="94">
        <f>+J185*(SUM(K20:K35))</f>
        <v>85468240.368000001</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32352</v>
      </c>
      <c r="D193" s="5"/>
      <c r="E193" s="119">
        <v>846</v>
      </c>
      <c r="F193" s="5"/>
      <c r="G193" s="5"/>
      <c r="H193" s="140" t="s">
        <v>2721</v>
      </c>
      <c r="J193" s="5"/>
      <c r="K193" s="120">
        <v>32531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2722</v>
      </c>
      <c r="J211" s="27" t="s">
        <v>2622</v>
      </c>
      <c r="K211" s="141" t="s">
        <v>2731</v>
      </c>
      <c r="L211" s="21"/>
      <c r="M211" s="21"/>
      <c r="N211" s="21"/>
      <c r="O211" s="8"/>
    </row>
    <row r="212" spans="1:15" x14ac:dyDescent="0.25">
      <c r="A212" s="9"/>
      <c r="B212" s="27" t="s">
        <v>2619</v>
      </c>
      <c r="C212" s="140" t="s">
        <v>2712</v>
      </c>
      <c r="D212" s="21"/>
      <c r="G212" s="27" t="s">
        <v>2621</v>
      </c>
      <c r="H212" s="141" t="s">
        <v>2710</v>
      </c>
      <c r="J212" s="27" t="s">
        <v>2623</v>
      </c>
      <c r="K212" s="140"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elements/1.1/"/>
    <ds:schemaRef ds:uri="http://schemas.microsoft.com/office/2006/metadata/properties"/>
    <ds:schemaRef ds:uri="4fb10211-09fb-4e80-9f0b-184718d5d98c"/>
    <ds:schemaRef ds:uri="http://www.w3.org/XML/1998/namespace"/>
    <ds:schemaRef ds:uri="http://purl.org/dc/dcmitype/"/>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ramon elias sierra vega</cp:lastModifiedBy>
  <cp:lastPrinted>2020-11-20T15:12:35Z</cp:lastPrinted>
  <dcterms:created xsi:type="dcterms:W3CDTF">2020-10-14T21:57:42Z</dcterms:created>
  <dcterms:modified xsi:type="dcterms:W3CDTF">2020-12-30T01:16:42Z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