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BLA\Desktop\MATRICES ANID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221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<sst xmlns="http://schemas.openxmlformats.org/spreadsheetml/2006/main" count="3114" uniqueCount="2703">
  <si>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</si>
  <si>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</si>
  <si>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</si>
  <si>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</si>
  <si>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</si>
  <si>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</si>
  <si>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</si>
  <si>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</si>
  <si>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</si>
  <si>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</si>
  <si>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</si>
  <si>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</si>
  <si>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</si>
  <si>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</si>
  <si>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</si>
  <si>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</si>
  <si>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</si>
  <si>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</si>
  <si>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</si>
  <si>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</si>
  <si>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</si>
  <si>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</si>
  <si>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</si>
  <si>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</si>
  <si>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</si>
  <si>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</si>
  <si>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</si>
  <si>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</si>
  <si>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</si>
  <si>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</si>
  <si>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</si>
  <si>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</si>
  <si>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</si>
  <si>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</si>
  <si>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</si>
  <si>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</si>
  <si>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</si>
  <si>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</si>
  <si>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</si>
  <si>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</si>
  <si>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</si>
  <si>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</si>
  <si>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</si>
  <si>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</si>
  <si>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</si>
  <si>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</si>
  <si>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</si>
  <si>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</si>
  <si>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</si>
  <si>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</si>
  <si>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</si>
  <si>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</si>
  <si>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</si>
  <si>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</si>
  <si>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</si>
  <si>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</si>
  <si>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</si>
  <si>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</si>
  <si>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</si>
  <si>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</si>
  <si>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</si>
  <si>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</si>
  <si>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</si>
  <si>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</si>
  <si>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</si>
  <si>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</si>
  <si>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</si>
  <si>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</si>
  <si>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</si>
  <si>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</si>
  <si>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</si>
  <si>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</si>
  <si>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</si>
  <si>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</si>
  <si>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</si>
  <si>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</si>
  <si>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</si>
  <si>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</si>
  <si>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</si>
  <si>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</si>
  <si>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</si>
  <si>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</si>
  <si>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</si>
  <si>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</si>
  <si>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</si>
  <si>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</si>
  <si>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</si>
  <si>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</si>
  <si>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</si>
  <si>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</si>
  <si>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</si>
  <si>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</si>
  <si>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</si>
  <si>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</si>
  <si>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</si>
  <si>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</si>
  <si>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</si>
  <si>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</si>
  <si>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</si>
  <si>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</si>
  <si>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</si>
  <si>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</si>
  <si>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</si>
  <si>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</si>
  <si>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</si>
  <si>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</si>
  <si>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</si>
  <si>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</si>
  <si>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</si>
  <si>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</si>
  <si>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</si>
  <si>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</si>
  <si>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</si>
  <si>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</si>
  <si>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</si>
  <si>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</si>
  <si>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</si>
  <si>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</si>
  <si>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</si>
  <si>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</si>
  <si>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</si>
  <si>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</si>
  <si>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</si>
  <si>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</si>
  <si>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</si>
  <si>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</si>
  <si>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</si>
  <si>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</si>
  <si>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</si>
  <si>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</si>
  <si>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</si>
  <si>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</si>
  <si>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</si>
  <si>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</si>
  <si>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</si>
  <si>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</si>
  <si>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</si>
  <si>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</si>
  <si>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</si>
  <si>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</si>
  <si>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</si>
  <si>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</si>
  <si>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</si>
  <si>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</si>
  <si>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</si>
  <si>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</si>
  <si>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</si>
  <si>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</si>
  <si>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</si>
  <si>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</si>
  <si>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</si>
  <si>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</si>
  <si>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</si>
  <si>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</si>
  <si>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</si>
  <si>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</si>
  <si>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</si>
  <si>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</si>
  <si>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</si>
  <si>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</si>
  <si>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</si>
  <si>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</si>
  <si>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</si>
  <si>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</si>
  <si>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</si>
  <si>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</si>
  <si>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</si>
  <si>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</si>
  <si>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</si>
  <si>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</si>
  <si>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</si>
  <si>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</si>
  <si>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</si>
  <si>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</si>
  <si>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</si>
  <si>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</si>
  <si>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</si>
  <si>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</si>
  <si>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</si>
  <si>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</si>
  <si>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</si>
  <si>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</si>
  <si>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</si>
  <si>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</si>
  <si>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</si>
  <si>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</si>
  <si>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</si>
  <si>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</si>
  <si>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</si>
  <si>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</si>
  <si>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</si>
  <si>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</si>
  <si>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</si>
  <si>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</si>
  <si>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</si>
  <si>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</si>
  <si>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</si>
  <si>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</si>
  <si>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</si>
  <si>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</si>
  <si>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</si>
  <si>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</si>
  <si>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</si>
  <si>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</si>
  <si>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</si>
  <si>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</si>
  <si>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</si>
  <si>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</si>
  <si>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</si>
  <si>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</si>
  <si>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</si>
  <si>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</si>
  <si>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</si>
  <si>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</si>
  <si>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</si>
  <si>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</si>
  <si>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</si>
  <si>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</si>
  <si>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</si>
  <si>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</si>
  <si>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</si>
  <si>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</si>
  <si>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</si>
  <si>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</si>
  <si>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</si>
  <si>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</si>
  <si>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</si>
  <si>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</si>
  <si>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</si>
  <si>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</si>
  <si>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</si>
  <si>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</si>
  <si>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</si>
  <si>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</si>
  <si>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</si>
  <si>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</si>
  <si>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</si>
  <si>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</si>
  <si>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</si>
  <si>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</si>
  <si>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</si>
  <si>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</si>
  <si>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</si>
  <si>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</si>
  <si>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</si>
  <si>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</si>
  <si>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</si>
  <si>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</si>
  <si>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</si>
  <si>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</si>
  <si>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</si>
  <si>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</si>
  <si>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</si>
  <si>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</si>
  <si>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</si>
  <si>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</si>
  <si>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</si>
  <si>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</si>
  <si>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</si>
  <si>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</si>
  <si>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</si>
  <si>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</si>
  <si>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</si>
  <si>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</si>
  <si>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</si>
  <si>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</si>
  <si>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</si>
  <si>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</si>
  <si>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</si>
  <si>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</si>
  <si>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</si>
  <si>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</si>
  <si>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</si>
  <si>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</si>
  <si>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</si>
  <si>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</si>
  <si>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</si>
  <si>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</si>
  <si>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</si>
  <si>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</si>
  <si>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</si>
  <si>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</si>
  <si>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</si>
  <si>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</si>
  <si>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</si>
  <si>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</si>
  <si>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</si>
  <si>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</si>
  <si>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</si>
  <si>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</si>
  <si>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</si>
  <si>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</si>
  <si>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</si>
  <si>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</si>
  <si>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</si>
  <si>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</si>
  <si>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</si>
  <si>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</si>
  <si>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</si>
  <si>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</si>
  <si>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</si>
  <si>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</si>
  <si>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</si>
  <si>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</si>
  <si>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</si>
  <si>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</si>
  <si>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</si>
  <si>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</si>
  <si>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</si>
  <si>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</si>
  <si>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</si>
  <si>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</si>
  <si>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</si>
  <si>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</si>
  <si>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</si>
  <si>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</si>
  <si>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</si>
  <si>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</si>
  <si>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</si>
  <si>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</si>
  <si>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</si>
  <si>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</si>
  <si>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</si>
  <si>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</si>
  <si>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</si>
  <si>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</si>
  <si>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</si>
  <si>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</si>
  <si>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</si>
  <si>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</si>
  <si>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</si>
  <si>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</si>
  <si>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</si>
  <si>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</si>
  <si>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</si>
  <si>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</si>
  <si>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</si>
  <si>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</si>
  <si>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</si>
  <si>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</si>
  <si>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</si>
  <si>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</si>
  <si>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</si>
  <si>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</si>
  <si>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</si>
  <si>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</si>
  <si>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</si>
  <si>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</si>
  <si>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</si>
  <si>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</si>
  <si>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</si>
  <si>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</si>
  <si>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</si>
  <si>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</si>
  <si>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</si>
  <si>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</si>
  <si>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</si>
  <si>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</si>
  <si>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</si>
  <si>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</si>
  <si>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</si>
  <si>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</si>
  <si>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</si>
  <si>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</si>
  <si>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</si>
  <si>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</si>
  <si>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</si>
  <si>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</si>
  <si>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</si>
  <si>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</si>
  <si>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</si>
  <si>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</si>
  <si>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</si>
  <si>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</si>
  <si>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</si>
  <si>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</si>
  <si>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</si>
  <si>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</si>
  <si>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</si>
  <si>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</si>
  <si>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</si>
  <si>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</si>
  <si>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</si>
  <si>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</si>
  <si>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</si>
  <si>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</si>
  <si>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</si>
  <si>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</si>
  <si>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</si>
  <si>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</si>
  <si>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</si>
  <si>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</si>
  <si>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</si>
  <si>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</si>
  <si>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</si>
  <si>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</si>
  <si>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</si>
  <si>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</si>
  <si>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</si>
  <si>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</si>
  <si>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</si>
  <si>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</si>
  <si>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</si>
  <si>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</si>
  <si>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</si>
  <si>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</si>
  <si>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</si>
  <si>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</si>
  <si>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</si>
  <si>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</si>
  <si>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</si>
  <si>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</si>
  <si>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</si>
  <si>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</si>
  <si>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</si>
  <si>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</si>
  <si>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</si>
  <si>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</si>
  <si>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</si>
  <si>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</si>
  <si>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</si>
  <si>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</si>
  <si>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</si>
  <si>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</si>
  <si>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</si>
  <si>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</si>
  <si>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</si>
  <si>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</si>
  <si>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</si>
  <si>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</si>
  <si>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</si>
  <si>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</si>
  <si>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</si>
  <si>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</si>
  <si>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</si>
  <si>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</si>
  <si>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</si>
  <si>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</si>
  <si>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</si>
  <si>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</si>
  <si>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</si>
  <si>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</si>
  <si>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</si>
  <si>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</si>
  <si>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</si>
  <si>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</si>
  <si>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</si>
  <si>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</si>
  <si>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</si>
  <si>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</si>
  <si>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</si>
  <si>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</si>
  <si>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</si>
  <si>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</si>
  <si>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</si>
  <si>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</si>
  <si>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</si>
  <si>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</si>
  <si>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</si>
  <si>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</si>
  <si>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</si>
  <si>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</si>
  <si>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</si>
  <si>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</si>
  <si>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</si>
  <si>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</si>
  <si>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</si>
  <si>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</si>
  <si>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</si>
  <si>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</si>
  <si>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</si>
  <si>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</si>
  <si>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</si>
  <si>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</si>
  <si>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</si>
  <si>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</si>
  <si>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</si>
  <si>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</si>
  <si>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</si>
  <si>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</si>
  <si>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</si>
  <si>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</si>
  <si>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</si>
  <si>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</si>
  <si>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</si>
  <si>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</si>
  <si>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</si>
  <si>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</si>
  <si>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</si>
  <si>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</si>
  <si>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</si>
  <si>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</si>
  <si>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</si>
  <si>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</si>
  <si>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</si>
  <si>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</si>
  <si>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</si>
  <si>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</si>
  <si>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</si>
  <si>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</si>
  <si>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</si>
  <si>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</si>
  <si>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</si>
  <si>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</si>
  <si>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</si>
  <si>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</si>
  <si>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</si>
  <si>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</si>
  <si>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</si>
  <si>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</si>
  <si>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</si>
  <si>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</si>
  <si>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</si>
  <si>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</si>
  <si>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</si>
  <si>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</si>
  <si>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</si>
  <si>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</si>
  <si>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</si>
  <si>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</si>
  <si>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</si>
  <si>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</si>
  <si>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</si>
  <si>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</si>
  <si>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</si>
  <si>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</si>
  <si>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</si>
  <si>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</si>
  <si>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</si>
  <si>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</si>
  <si>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</si>
  <si>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</si>
  <si>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</si>
  <si>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</si>
  <si>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</si>
  <si>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</si>
  <si>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</si>
  <si>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</si>
  <si>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</si>
  <si>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</si>
  <si>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</si>
  <si>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</si>
  <si>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</si>
  <si>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</si>
  <si>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</si>
  <si>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</si>
  <si>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</si>
  <si>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</si>
  <si>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</si>
  <si>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</si>
  <si>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</si>
  <si>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</si>
  <si>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</si>
  <si>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</si>
  <si>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</si>
  <si>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</si>
  <si>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</si>
  <si>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</si>
  <si>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</si>
  <si>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</si>
  <si>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</si>
  <si>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</si>
  <si>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</si>
  <si>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</si>
  <si>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</si>
  <si>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</si>
  <si>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</si>
  <si>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</si>
  <si>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</si>
  <si>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</si>
  <si>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</si>
  <si>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</si>
  <si>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</si>
  <si>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</si>
  <si>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</si>
  <si>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</si>
  <si>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</si>
  <si>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</si>
  <si>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</si>
  <si>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</si>
  <si>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</si>
  <si>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</si>
  <si>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</si>
  <si>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</si>
  <si>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</si>
  <si>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</si>
  <si>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</si>
  <si>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</si>
  <si>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</si>
  <si>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</si>
  <si>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</si>
  <si>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</si>
  <si>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</si>
  <si>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</si>
  <si>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</si>
  <si>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</si>
  <si>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</si>
  <si>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</si>
  <si>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</si>
  <si>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</si>
  <si>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</si>
  <si>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</si>
  <si>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</si>
  <si>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</si>
  <si>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</si>
  <si>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</si>
  <si>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</si>
  <si>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</si>
  <si>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</si>
  <si>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</si>
  <si>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</si>
  <si>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</si>
  <si>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</si>
  <si>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</si>
  <si>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</si>
  <si>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</si>
  <si>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</si>
  <si>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</si>
  <si>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</si>
  <si>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</si>
  <si>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</si>
  <si>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</si>
  <si>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</si>
  <si>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</si>
  <si>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</si>
  <si>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</si>
  <si>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</si>
  <si>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</si>
  <si>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</si>
  <si>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</si>
  <si>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</si>
  <si>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</si>
  <si>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</si>
  <si>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</si>
  <si>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</si>
  <si>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</si>
  <si>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</si>
  <si>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</si>
  <si>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</si>
  <si>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</si>
  <si>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</si>
  <si>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</si>
  <si>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</si>
  <si>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</si>
  <si>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</si>
  <si>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</si>
  <si>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</si>
  <si>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</si>
  <si>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</si>
  <si>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</si>
  <si>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</si>
  <si>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</si>
  <si>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</si>
  <si>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</si>
  <si>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</si>
  <si>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</si>
  <si>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</si>
  <si>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</si>
  <si>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</si>
  <si>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</si>
  <si>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</si>
  <si>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</si>
  <si>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</si>
  <si>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</si>
  <si>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</si>
  <si>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</si>
  <si>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</si>
  <si>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</si>
  <si>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</si>
  <si>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</si>
  <si>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</si>
  <si>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</si>
  <si>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</si>
  <si>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</si>
  <si>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</si>
  <si>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</si>
  <si>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</si>
  <si>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</si>
  <si>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</si>
  <si>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</si>
  <si>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</si>
  <si>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</si>
  <si>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</si>
  <si>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</si>
  <si>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</si>
  <si>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</si>
  <si>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</si>
  <si>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</si>
  <si>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</si>
  <si>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</si>
  <si>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</si>
  <si>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</si>
  <si>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</si>
  <si>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</si>
  <si>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</si>
  <si>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</si>
  <si>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</si>
  <si>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</si>
  <si>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</si>
  <si>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</si>
  <si>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</si>
  <si>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</si>
  <si>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</si>
  <si>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</si>
  <si>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</si>
  <si>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</si>
  <si>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</si>
  <si>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</si>
  <si>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</si>
  <si>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</si>
  <si>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</si>
  <si>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</si>
  <si>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</si>
  <si>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</si>
  <si>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</si>
  <si>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</si>
  <si>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</si>
  <si>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</si>
  <si>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</si>
  <si>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</si>
  <si>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</si>
  <si>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</si>
  <si>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</si>
  <si>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</si>
  <si>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</si>
  <si>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</si>
  <si>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</si>
  <si>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</si>
  <si>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</si>
  <si>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</si>
  <si>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</si>
  <si>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</si>
  <si>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</si>
  <si>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</si>
  <si>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</si>
  <si>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</si>
  <si>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</si>
  <si>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</si>
  <si>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</si>
  <si>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</si>
  <si>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</si>
  <si>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</si>
  <si>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</si>
  <si>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</si>
  <si>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</si>
  <si>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</si>
  <si>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</si>
  <si>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</si>
  <si>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</si>
  <si>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</si>
  <si>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</si>
  <si>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</si>
  <si>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</si>
  <si>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</si>
  <si>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</si>
  <si>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</si>
  <si>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</si>
  <si>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</si>
  <si>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</si>
  <si>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</si>
  <si>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</si>
  <si>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</si>
  <si>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</si>
  <si>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</si>
  <si>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</si>
  <si>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</si>
  <si>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</si>
  <si>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</si>
  <si>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</si>
  <si>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</si>
  <si>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</si>
  <si>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</si>
  <si>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</si>
  <si>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</si>
  <si>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</si>
  <si>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</si>
  <si>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</si>
  <si>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</si>
  <si>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</si>
  <si>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</si>
  <si>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</si>
  <si>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</si>
  <si>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</si>
  <si>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</si>
  <si>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</si>
  <si>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</si>
  <si>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</si>
  <si>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</si>
  <si>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</si>
  <si>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</si>
  <si>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</si>
  <si>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</si>
  <si>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</si>
  <si>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</si>
  <si>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</si>
  <si>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</si>
  <si>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</si>
  <si>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</si>
  <si>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</si>
  <si>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</si>
  <si>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</si>
  <si>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</si>
  <si>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</si>
  <si>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</si>
  <si>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</si>
  <si>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</si>
  <si>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</si>
  <si>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</si>
  <si>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</si>
  <si>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</si>
  <si>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</si>
  <si>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</si>
  <si>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</si>
  <si>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</si>
  <si>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</si>
  <si>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</si>
  <si>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</si>
  <si>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</si>
  <si>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</si>
  <si>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</si>
  <si>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</si>
  <si>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</si>
  <si>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</si>
  <si>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</si>
  <si>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</si>
  <si>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</si>
  <si>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</si>
  <si>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</si>
  <si>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</si>
  <si>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</si>
  <si>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</si>
  <si>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</si>
  <si>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</si>
  <si>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</si>
  <si>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</si>
  <si>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</si>
  <si>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</si>
  <si>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</si>
  <si>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</si>
  <si>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</si>
  <si>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</si>
  <si>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</si>
  <si>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</si>
  <si>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</si>
  <si>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</si>
  <si>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</si>
  <si>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</si>
  <si>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</si>
  <si>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</si>
  <si>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</si>
  <si>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</si>
  <si>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</si>
  <si>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</si>
  <si>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</si>
  <si>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</si>
  <si>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</si>
  <si>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</si>
  <si>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</si>
  <si>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</si>
  <si>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</si>
  <si>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</si>
  <si>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</si>
  <si>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</si>
  <si>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</si>
  <si>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</si>
  <si>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</si>
  <si>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</si>
  <si>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</si>
  <si>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</si>
  <si>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</si>
  <si>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</si>
  <si>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</si>
  <si>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</si>
  <si>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</si>
  <si>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</si>
  <si>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</si>
  <si>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</si>
  <si>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</si>
  <si>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</si>
  <si>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</si>
  <si>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</si>
  <si>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</si>
  <si>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</si>
  <si>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</si>
  <si>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</si>
  <si>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</si>
  <si>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</si>
  <si>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</si>
  <si>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</si>
  <si>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</si>
  <si>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</si>
  <si>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</si>
  <si>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</si>
  <si>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</si>
  <si>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</si>
  <si>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</si>
  <si>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</si>
  <si>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</si>
  <si>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</si>
  <si>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</si>
  <si>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</si>
  <si>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</si>
  <si>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</si>
  <si>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</si>
  <si>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</si>
  <si>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</si>
  <si>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</si>
  <si>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</si>
  <si>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</si>
  <si>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</si>
  <si>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</si>
  <si>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</si>
  <si>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</si>
  <si>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</si>
  <si>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</si>
  <si>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</si>
  <si>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</si>
  <si>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</si>
  <si>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</si>
  <si>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</si>
  <si>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</si>
  <si>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</si>
  <si>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</si>
  <si>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</si>
  <si>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</si>
  <si>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</si>
  <si>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</si>
  <si>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</si>
  <si>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</si>
  <si>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</si>
  <si>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</si>
  <si>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</si>
  <si>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</si>
  <si>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</si>
  <si>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</si>
  <si>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</si>
  <si>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</si>
  <si>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</si>
  <si>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</si>
  <si>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</si>
  <si>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</si>
  <si>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</si>
  <si>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</si>
  <si>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</si>
  <si>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</si>
  <si>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</si>
  <si>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</si>
  <si>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</si>
  <si>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</si>
  <si>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</si>
  <si>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</si>
  <si>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</si>
  <si>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</si>
  <si>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</si>
  <si>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</si>
  <si>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</si>
  <si>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</si>
  <si>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</si>
  <si>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</si>
  <si>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</si>
  <si>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</si>
  <si>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</si>
  <si>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</si>
  <si>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</si>
  <si>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</si>
  <si>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</si>
  <si>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</si>
  <si>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</si>
  <si>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</si>
  <si>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</si>
  <si>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</si>
  <si>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</si>
  <si>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</si>
  <si>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</si>
  <si>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</si>
  <si>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</si>
  <si>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</si>
  <si>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</si>
  <si>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</si>
  <si>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</si>
  <si>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</si>
  <si>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</si>
  <si>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</si>
  <si>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</si>
  <si>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</si>
  <si>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</si>
  <si>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</si>
  <si>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</si>
  <si>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</si>
  <si>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</si>
  <si>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</si>
  <si>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</si>
  <si>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</si>
  <si>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</si>
  <si>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</si>
  <si>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</si>
  <si>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</si>
  <si>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</si>
  <si>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</si>
  <si>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</si>
  <si>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</si>
  <si>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</si>
  <si>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</si>
  <si>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</si>
  <si>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</si>
  <si>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</si>
  <si>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</si>
  <si>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</si>
  <si>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</si>
  <si>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</si>
  <si>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</si>
  <si>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</si>
  <si>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</si>
  <si>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</si>
  <si>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</si>
  <si>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</si>
  <si>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</si>
  <si>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</si>
  <si>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</si>
  <si>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</si>
  <si>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</si>
  <si>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</si>
  <si>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</si>
  <si>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</si>
  <si>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</si>
  <si>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</si>
  <si>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</si>
  <si>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</si>
  <si>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</si>
  <si>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</si>
  <si>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</si>
  <si>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</si>
  <si>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</si>
  <si>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</si>
  <si>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</si>
  <si>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</si>
  <si>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</si>
  <si>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</si>
  <si>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</si>
  <si>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</si>
  <si>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</si>
  <si>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</si>
  <si>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</si>
  <si>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</si>
  <si>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</si>
  <si>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</si>
  <si>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</si>
  <si>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</si>
  <si>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</si>
  <si>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</si>
  <si>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</si>
  <si>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</si>
  <si>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</si>
  <si>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</si>
  <si>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</si>
  <si>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</si>
  <si>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</si>
  <si>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</si>
  <si>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</si>
  <si>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</si>
  <si>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</si>
  <si>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</si>
  <si>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</si>
  <si>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</si>
  <si>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</si>
  <si>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</si>
  <si>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</si>
  <si>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</si>
  <si>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</si>
  <si>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</si>
  <si>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</si>
  <si>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</si>
  <si>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</si>
  <si>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</si>
  <si>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</si>
  <si>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</si>
  <si>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</si>
  <si>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</si>
  <si>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</si>
  <si>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</si>
  <si>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</si>
  <si>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</si>
  <si>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</si>
  <si>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</si>
  <si>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</si>
  <si>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</si>
  <si>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</si>
  <si>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</si>
  <si>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</si>
  <si>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</si>
  <si>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</si>
  <si>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</si>
  <si>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</si>
  <si>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</si>
  <si>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</si>
  <si>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</si>
  <si>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</si>
  <si>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</si>
  <si>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</si>
  <si>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</si>
  <si>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</si>
  <si>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</si>
  <si>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</si>
  <si>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</si>
  <si>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</si>
  <si>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</si>
  <si>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</si>
  <si>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</si>
  <si>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</si>
  <si>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</si>
  <si>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</si>
  <si>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</si>
  <si>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</si>
  <si>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</si>
  <si>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</si>
  <si>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</si>
  <si>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</si>
  <si>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</si>
  <si>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</si>
  <si>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</si>
  <si>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</si>
  <si>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</si>
  <si>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</si>
  <si>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</si>
  <si>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</si>
  <si>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</si>
  <si>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</si>
  <si>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</si>
  <si>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</si>
  <si>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</si>
  <si>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</si>
  <si>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</si>
  <si>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</si>
  <si>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</si>
  <si>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</si>
  <si>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</si>
  <si>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</si>
  <si>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</si>
  <si>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</si>
  <si>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</si>
  <si>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</si>
  <si>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</si>
  <si>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</si>
  <si>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</si>
  <si>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</si>
  <si>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</si>
  <si>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</si>
  <si>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</si>
  <si>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</si>
  <si>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</si>
  <si>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</si>
  <si>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</si>
  <si>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</si>
  <si>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</si>
  <si>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</si>
  <si>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</si>
  <si>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</si>
  <si>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</si>
  <si>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</si>
  <si>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</si>
  <si>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</si>
  <si>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</si>
  <si>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</si>
  <si>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</si>
  <si>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</si>
  <si>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</si>
  <si>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</si>
  <si>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</si>
  <si>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</si>
  <si>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</si>
  <si>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</si>
  <si>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</si>
  <si>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</si>
  <si>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</si>
  <si>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</si>
  <si>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</si>
  <si>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</si>
  <si>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</si>
  <si>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</si>
  <si>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</si>
  <si>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</si>
  <si>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</si>
  <si>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</si>
  <si>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</si>
  <si>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</si>
  <si>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</si>
  <si>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</si>
  <si>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</si>
  <si>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</si>
  <si>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</si>
  <si>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</si>
  <si>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</si>
  <si>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</si>
  <si>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</si>
  <si>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</si>
  <si>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</si>
  <si>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</si>
  <si>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</si>
  <si>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</si>
  <si>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</si>
  <si>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</si>
  <si>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</si>
  <si>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</si>
  <si>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</si>
  <si>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</si>
  <si>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</si>
  <si>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</si>
  <si>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</si>
  <si>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</si>
  <si>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</si>
  <si>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</si>
  <si>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</si>
  <si>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</si>
  <si>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</si>
  <si>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</si>
  <si>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</si>
  <si>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</si>
  <si>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</si>
  <si>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</si>
  <si>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</si>
  <si>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</si>
  <si>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</si>
  <si>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</si>
  <si>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</si>
  <si>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</si>
  <si>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</si>
  <si>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</si>
  <si>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</si>
  <si>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</si>
  <si>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</si>
  <si>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</si>
  <si>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</si>
  <si>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</si>
  <si>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</si>
  <si>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</si>
  <si>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</si>
  <si>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</si>
  <si>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</si>
  <si>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</si>
  <si>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</si>
  <si>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</si>
  <si>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</si>
  <si>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</si>
  <si>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</si>
  <si>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</si>
  <si>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</si>
  <si>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</si>
  <si>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</si>
  <si>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</si>
  <si>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</si>
  <si>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</si>
  <si>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</si>
  <si>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</si>
  <si>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</si>
  <si>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</si>
  <si>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</si>
  <si>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</si>
  <si>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</si>
  <si>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</si>
  <si>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</si>
  <si>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</si>
  <si>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</si>
  <si>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</si>
  <si>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</si>
  <si>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</si>
  <si>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</si>
  <si>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</si>
  <si>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</si>
  <si>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</si>
  <si>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</si>
  <si>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</si>
  <si>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</si>
  <si>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</si>
  <si>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</si>
  <si>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</si>
  <si>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</si>
  <si>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</si>
  <si>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</si>
  <si>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</si>
  <si>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</si>
  <si>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</si>
  <si>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</si>
  <si>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</si>
  <si>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</si>
  <si>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</si>
  <si>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</si>
  <si>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</si>
  <si>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</si>
  <si>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</si>
  <si>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</si>
  <si>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</si>
  <si>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</si>
  <si>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</si>
  <si>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</si>
  <si>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</si>
  <si>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</si>
  <si>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</si>
  <si>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</si>
  <si>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</si>
  <si>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</si>
  <si>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</si>
  <si>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</si>
  <si>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</si>
  <si>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</si>
  <si>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</si>
  <si>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</si>
  <si>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</si>
  <si>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</si>
  <si>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</si>
  <si>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</si>
  <si>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</si>
  <si>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</si>
  <si>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</si>
  <si>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</si>
  <si>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</si>
  <si>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</si>
  <si>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</si>
  <si>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</si>
  <si>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</si>
  <si>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</si>
  <si>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</si>
  <si>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</si>
  <si>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</si>
  <si>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</si>
  <si>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</si>
  <si>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</si>
  <si>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</si>
  <si>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</si>
  <si>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</si>
  <si>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</si>
  <si>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</si>
  <si>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</si>
  <si>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</si>
  <si>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</si>
  <si>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</si>
  <si>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</si>
  <si>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</si>
  <si>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</si>
  <si>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</si>
  <si>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</si>
  <si>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</si>
  <si>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</si>
  <si>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</si>
  <si>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</si>
  <si>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</si>
  <si>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</si>
  <si>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</si>
  <si>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</si>
  <si>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</si>
  <si>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</si>
  <si>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</si>
  <si>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</si>
  <si>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</si>
  <si>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</si>
  <si>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</si>
  <si>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</si>
  <si>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</si>
  <si>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</si>
  <si>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</si>
  <si>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</si>
  <si>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</si>
  <si>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</si>
  <si>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</si>
  <si>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</si>
  <si>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</si>
  <si>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</si>
  <si>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</si>
  <si>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</si>
  <si>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</si>
  <si>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</si>
  <si>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</si>
  <si>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</si>
  <si>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</si>
  <si>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</si>
  <si>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</si>
  <si>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</si>
  <si>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</si>
  <si>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</si>
  <si>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</si>
  <si>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</si>
  <si>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</si>
  <si>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</si>
  <si>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</si>
  <si>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</si>
  <si>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</si>
  <si>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</si>
  <si>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</si>
  <si>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</si>
  <si>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</si>
  <si>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</si>
  <si>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</si>
  <si>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</si>
  <si>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</si>
  <si>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</si>
  <si>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</si>
  <si>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</si>
  <si>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</si>
  <si>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</si>
  <si>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</si>
  <si>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</si>
  <si>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</si>
  <si>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</si>
  <si>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</si>
  <si>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</si>
  <si>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</si>
  <si>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</si>
  <si>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</si>
  <si>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</si>
  <si>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</si>
  <si>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</si>
  <si>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</si>
  <si>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</si>
  <si>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</si>
  <si>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</si>
  <si>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</si>
  <si>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</si>
  <si>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</si>
  <si>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</si>
  <si>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</si>
  <si>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</si>
  <si>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</si>
  <si>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</si>
  <si>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</si>
  <si>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</si>
  <si>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</si>
  <si>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</si>
  <si>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</si>
  <si>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</si>
  <si>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</si>
  <si>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</si>
  <si>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</si>
  <si>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</si>
  <si>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</si>
  <si>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</si>
  <si>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</si>
  <si>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</si>
  <si>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</si>
  <si>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</si>
  <si>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</si>
  <si>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</si>
  <si>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</si>
  <si>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</si>
  <si>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</si>
  <si>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</si>
  <si>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</si>
  <si>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</si>
  <si>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</si>
  <si>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</si>
  <si>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</si>
  <si>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</si>
  <si>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</si>
  <si>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</si>
  <si>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</si>
  <si>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</si>
  <si>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</si>
  <si>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</si>
  <si>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</si>
  <si>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</si>
  <si>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</si>
  <si>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</si>
  <si>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</si>
  <si>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</si>
  <si>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</si>
  <si>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</si>
  <si>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</si>
  <si>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</si>
  <si>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</si>
  <si>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</si>
  <si>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</si>
  <si>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</si>
  <si>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</si>
  <si>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</si>
  <si>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</si>
  <si>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</si>
  <si>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</si>
  <si>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</si>
  <si>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</si>
  <si>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</si>
  <si>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</si>
  <si>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</si>
  <si>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</si>
  <si>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</si>
  <si>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</si>
  <si>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</si>
  <si>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</si>
  <si>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</si>
  <si>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</si>
  <si>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</si>
  <si>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</si>
  <si>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</si>
  <si>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</si>
  <si>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</si>
  <si>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</si>
  <si>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</si>
  <si>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</si>
  <si>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</si>
  <si>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</si>
  <si>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</si>
  <si>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</si>
  <si>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</si>
  <si>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</si>
  <si>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</si>
  <si>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</si>
  <si>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</si>
  <si>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</si>
  <si>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</si>
  <si>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</si>
  <si>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</si>
  <si>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</si>
  <si>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</si>
  <si>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</si>
  <si>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</si>
  <si>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</si>
  <si>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</si>
  <si>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</si>
  <si>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</si>
  <si>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</si>
  <si>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</si>
  <si>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</si>
  <si>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</si>
  <si>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</si>
  <si>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</si>
  <si>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</si>
  <si>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</si>
  <si>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</si>
  <si>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</si>
  <si>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</si>
  <si>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</si>
  <si>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</si>
  <si>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</si>
  <si>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</si>
  <si>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</si>
  <si>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</si>
  <si>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</si>
  <si>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</si>
  <si>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</si>
  <si>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</si>
  <si>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</si>
  <si>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</si>
  <si>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</si>
  <si>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</si>
  <si>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</si>
  <si>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</si>
  <si>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</si>
  <si>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</si>
  <si>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</si>
  <si>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</si>
  <si>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</si>
  <si>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</si>
  <si>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</si>
  <si>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</si>
  <si>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</si>
  <si>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</si>
  <si>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</si>
  <si>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</si>
  <si>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</si>
  <si>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</si>
  <si>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</si>
  <si>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</si>
  <si>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</si>
  <si>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</si>
  <si>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</si>
  <si>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</si>
  <si>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</si>
  <si>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</si>
  <si>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</si>
  <si>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</si>
  <si>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</si>
  <si>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</si>
  <si>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</si>
  <si>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</si>
  <si>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</si>
  <si>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</si>
  <si>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</si>
  <si>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</si>
  <si>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</si>
  <si>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</si>
  <si>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</si>
  <si>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</si>
  <si>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</si>
  <si>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</si>
  <si>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</si>
  <si>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</si>
  <si>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</si>
  <si>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</si>
  <si>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</si>
  <si>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</si>
  <si>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</si>
  <si>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</si>
  <si>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</si>
  <si>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</si>
  <si>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</si>
  <si>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</si>
  <si>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</si>
  <si>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</si>
  <si>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</si>
  <si>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</si>
  <si>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</si>
  <si>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</si>
  <si>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</si>
  <si>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</si>
  <si>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</si>
  <si>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</si>
  <si>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</si>
  <si>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</si>
  <si>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</si>
  <si>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</si>
  <si>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</si>
  <si>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</si>
  <si>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</si>
  <si>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</si>
  <si>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</si>
  <si>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</si>
  <si>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</si>
  <si>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</si>
  <si>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</si>
  <si>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</si>
  <si>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</si>
  <si>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</si>
  <si>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</si>
  <si>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</si>
  <si>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</si>
  <si>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</si>
  <si>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</si>
  <si>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</si>
  <si>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</si>
  <si>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</si>
  <si>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</si>
  <si>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</si>
  <si>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</si>
  <si>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</si>
  <si>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</si>
  <si>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</si>
  <si>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</si>
  <si>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</si>
  <si>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</si>
  <si>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</si>
  <si>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</si>
  <si>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</si>
  <si>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</si>
  <si>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</si>
  <si>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</si>
  <si>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</si>
  <si>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</si>
  <si>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</si>
  <si>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</si>
  <si>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</si>
  <si>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</si>
  <si>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</si>
  <si>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</si>
  <si>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</si>
  <si>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</si>
  <si>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</si>
  <si>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</si>
  <si>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</si>
  <si>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</si>
  <si>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</si>
  <si>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</si>
  <si>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</si>
  <si>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</si>
  <si>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</si>
  <si>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</si>
  <si>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</si>
  <si>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</si>
  <si>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</si>
  <si>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</si>
  <si>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</si>
  <si>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</si>
  <si>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</si>
  <si>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</si>
  <si>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</si>
  <si>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</si>
  <si>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</si>
  <si>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</si>
  <si>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</si>
  <si>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</si>
  <si>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</si>
  <si>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</si>
  <si>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</si>
  <si>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</si>
  <si>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</si>
  <si>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</si>
  <si>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</si>
  <si>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</si>
  <si>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</si>
  <si>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</si>
  <si>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</si>
  <si>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</si>
  <si>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</si>
  <si>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</si>
  <si>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</si>
  <si>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</si>
  <si>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</si>
  <si>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</si>
  <si>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</si>
  <si>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</si>
  <si>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</si>
  <si>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</si>
  <si>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</si>
  <si>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</si>
  <si>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</si>
  <si>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</si>
  <si>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</si>
  <si>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</si>
  <si>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</si>
  <si>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</si>
  <si>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</si>
  <si>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</si>
  <si>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</si>
  <si>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</si>
  <si>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</si>
  <si>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</si>
  <si>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</si>
  <si>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</si>
  <si>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</si>
  <si>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</si>
  <si>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</si>
  <si>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</si>
  <si>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</si>
  <si>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</si>
  <si>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</si>
  <si>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</si>
  <si>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</si>
  <si>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</si>
  <si>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</si>
  <si>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</si>
  <si>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</si>
  <si>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</si>
  <si>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</si>
  <si>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</si>
  <si>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</si>
  <si>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</si>
  <si>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</si>
  <si>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</si>
  <si>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</si>
  <si>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</si>
  <si>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</si>
  <si>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</si>
  <si>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</si>
  <si>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</si>
  <si>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</si>
  <si>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</si>
  <si>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</si>
  <si>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</si>
  <si>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</si>
  <si>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</si>
  <si>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</si>
  <si>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</si>
  <si>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</si>
  <si>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</si>
  <si>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</si>
  <si>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</si>
  <si>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</si>
  <si>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</si>
  <si>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</si>
  <si>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</si>
  <si>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</si>
  <si>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</si>
  <si>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</si>
  <si>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</si>
  <si>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</si>
  <si>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</si>
  <si>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</si>
  <si>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</si>
  <si>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</si>
  <si>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</si>
  <si>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</si>
  <si>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</si>
  <si>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</si>
  <si>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</si>
  <si>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</si>
  <si>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</si>
  <si>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</si>
  <si>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</si>
  <si>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</si>
  <si>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</si>
  <si>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</si>
  <si>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</si>
  <si>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</si>
  <si>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</si>
  <si>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</si>
  <si>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</si>
  <si>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</si>
  <si>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</si>
  <si>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</si>
  <si>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</si>
  <si>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</si>
  <si>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</si>
  <si>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</si>
  <si>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</si>
  <si>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</si>
  <si>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</si>
  <si>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</si>
  <si>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</si>
  <si>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</si>
  <si>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</si>
  <si>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</si>
  <si>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</si>
  <si>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</si>
  <si>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</si>
  <si>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</si>
  <si>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</si>
  <si>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</si>
  <si>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</si>
  <si>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</si>
  <si>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</si>
  <si>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</si>
  <si>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</si>
  <si>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</si>
  <si>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</si>
  <si>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</si>
  <si>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</si>
  <si>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</si>
  <si>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</si>
  <si>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</si>
  <si>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</si>
  <si>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</si>
  <si>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</si>
  <si>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</si>
  <si>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</si>
  <si>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</si>
  <si>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</si>
  <si>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</si>
  <si>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</si>
  <si>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</si>
  <si>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</si>
  <si>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</si>
  <si>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</si>
  <si>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</si>
  <si>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</si>
  <si>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</si>
  <si>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</si>
  <si>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</si>
  <si>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</si>
  <si>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</si>
  <si>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</si>
  <si>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</si>
  <si>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</si>
  <si>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</si>
  <si>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</si>
  <si>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</si>
  <si>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</si>
  <si>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</si>
  <si>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</si>
  <si>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</si>
  <si>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</si>
  <si>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</si>
  <si>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</si>
  <si>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</si>
  <si>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</si>
  <si>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</si>
  <si>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</si>
  <si>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</si>
  <si>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</si>
  <si>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</si>
  <si>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</si>
  <si>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</si>
  <si>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</si>
  <si>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</si>
  <si>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</si>
  <si>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</si>
  <si>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</si>
  <si>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</si>
  <si>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</si>
  <si>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</si>
  <si>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</si>
  <si>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</si>
  <si>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</si>
  <si>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</si>
  <si>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</si>
  <si>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</si>
  <si>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</si>
  <si>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</si>
  <si>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</si>
  <si>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</si>
  <si>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</si>
  <si>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</si>
  <si>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</si>
  <si>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</si>
  <si>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</si>
  <si>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</si>
  <si>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</si>
  <si>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</si>
  <si>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</si>
  <si>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</si>
  <si>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</si>
  <si>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</si>
  <si>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</si>
  <si>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</si>
  <si>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</si>
  <si>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</si>
  <si>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</si>
  <si>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</si>
  <si>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</si>
  <si>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</si>
  <si>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</si>
  <si>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</si>
  <si>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</si>
  <si>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</si>
  <si>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</si>
  <si>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</si>
  <si>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</si>
  <si>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</si>
  <si>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</si>
  <si>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</si>
  <si>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</si>
  <si>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</si>
  <si>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</si>
  <si>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</si>
  <si>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</si>
  <si>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</si>
  <si>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</si>
  <si>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</si>
  <si>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</si>
  <si>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</si>
  <si>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</si>
  <si>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</si>
  <si>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</si>
  <si>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</si>
  <si>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</si>
  <si>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</si>
  <si>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</si>
  <si>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</si>
  <si>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</si>
  <si>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</si>
  <si>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</si>
  <si>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</si>
  <si>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</si>
  <si>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</si>
  <si>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</si>
  <si>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</si>
  <si>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</si>
  <si>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</si>
  <si>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</si>
  <si>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</si>
  <si>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</si>
  <si>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</si>
  <si>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</si>
  <si>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</si>
  <si>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</si>
  <si>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</si>
  <si>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</si>
  <si>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</si>
  <si>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</si>
  <si>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</si>
  <si>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</si>
  <si>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</si>
  <si>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</si>
  <si>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</si>
  <si>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</si>
  <si>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</si>
  <si>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</si>
  <si>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</si>
  <si>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</si>
  <si>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</si>
  <si>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</si>
  <si>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</si>
  <si>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</si>
  <si>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</si>
  <si>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</si>
  <si>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</si>
  <si>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</si>
  <si>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</si>
  <si>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</si>
  <si>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</si>
  <si>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</si>
  <si>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</si>
  <si>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</si>
  <si>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</si>
  <si>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</si>
  <si>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</si>
  <si>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</si>
  <si>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</si>
  <si>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</si>
  <si>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</si>
  <si>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</si>
  <si>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</si>
  <si>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</si>
  <si>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</si>
  <si>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</si>
  <si>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</si>
  <si>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</si>
  <si>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</si>
  <si>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</si>
  <si>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</si>
  <si>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</si>
  <si>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</si>
  <si>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</si>
  <si>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</si>
  <si>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</si>
  <si>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</si>
  <si>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</si>
  <si>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</si>
  <si>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</si>
  <si>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</si>
  <si>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</si>
  <si>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</si>
  <si>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</si>
  <si>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</si>
  <si>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</si>
  <si>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</si>
  <si>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</si>
  <si>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</si>
  <si>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</si>
  <si>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</si>
  <si>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</si>
  <si>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</si>
  <si>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</si>
  <si>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</si>
  <si>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</si>
  <si>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</si>
  <si>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</si>
  <si>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</si>
  <si>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</si>
  <si>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</si>
  <si>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</si>
  <si>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</si>
  <si>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</si>
  <si>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</si>
  <si>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</si>
  <si>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</si>
  <si>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</si>
  <si>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</si>
  <si>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</si>
  <si>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</si>
  <si>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</si>
  <si>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</si>
  <si>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</si>
  <si>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</si>
  <si>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</si>
  <si>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</si>
  <si>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</si>
  <si>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</si>
  <si>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</si>
  <si>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</si>
  <si>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</si>
  <si>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</si>
  <si>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</si>
  <si>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</si>
  <si>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</si>
  <si>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</si>
  <si>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</si>
  <si>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</si>
  <si>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</si>
  <si>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</si>
  <si>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</si>
  <si>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</si>
  <si>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</si>
  <si>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</si>
  <si>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</si>
  <si>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</si>
  <si>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</si>
  <si>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</si>
  <si>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</si>
  <si>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</si>
  <si>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</si>
  <si>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</si>
  <si>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</si>
  <si>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</si>
  <si>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</si>
  <si>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</si>
  <si>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</si>
  <si>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</si>
  <si>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</si>
  <si>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</si>
  <si>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</si>
  <si>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</si>
  <si>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</si>
  <si>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</si>
  <si>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</si>
  <si>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</si>
  <si>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</si>
  <si>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</si>
  <si>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</si>
  <si>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</si>
  <si>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</si>
  <si>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</si>
  <si>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</si>
  <si>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</si>
  <si>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</si>
  <si>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</si>
  <si>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</si>
  <si>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</si>
  <si>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</si>
  <si>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</si>
  <si>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</si>
  <si>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</si>
  <si>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</si>
  <si>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</si>
  <si>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</si>
  <si>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</si>
  <si>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</si>
  <si>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</si>
  <si>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</si>
  <si>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</si>
  <si>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</si>
  <si>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</si>
  <si>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</si>
  <si>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</si>
  <si>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</si>
  <si>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</si>
  <si>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</si>
  <si>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</si>
  <si>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</si>
  <si>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</si>
  <si>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</si>
  <si>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</si>
  <si>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</si>
  <si>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</si>
  <si>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</si>
  <si>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</si>
  <si>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</si>
  <si>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</si>
  <si>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</si>
  <si>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</si>
  <si>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</si>
  <si>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</si>
  <si>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</si>
  <si>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</si>
  <si>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</si>
  <si>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</si>
  <si>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</si>
  <si>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</si>
  <si>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</si>
  <si>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</si>
  <si>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</si>
  <si>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</si>
  <si>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</si>
  <si>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</si>
  <si>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</si>
  <si>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</si>
  <si>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</si>
  <si>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</si>
  <si>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</si>
  <si>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</si>
  <si>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</si>
  <si>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</si>
  <si>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</si>
  <si>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</si>
  <si>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</si>
  <si>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</si>
  <si>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</si>
  <si>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</si>
  <si>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</si>
  <si>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</si>
  <si>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</si>
  <si>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</si>
  <si>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</si>
  <si>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</si>
  <si>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</si>
  <si>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</si>
  <si>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</si>
  <si>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</si>
  <si>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</si>
  <si>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</si>
  <si>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</si>
  <si>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</si>
  <si>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</si>
  <si>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</si>
  <si>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</si>
  <si>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</si>
  <si>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</si>
  <si>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</si>
  <si>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</si>
  <si>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</si>
  <si>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</si>
  <si>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</si>
  <si>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</si>
  <si>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</si>
  <si>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</si>
  <si>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</si>
  <si>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</si>
  <si>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</si>
  <si>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</si>
  <si>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</si>
  <si>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</si>
  <si>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</si>
  <si>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</si>
  <si>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</si>
  <si>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</si>
  <si>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</si>
  <si>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</si>
  <si>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</si>
  <si>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</si>
  <si>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</si>
  <si>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</si>
  <si>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</si>
  <si>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</si>
  <si>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</si>
  <si>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</si>
  <si>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</si>
  <si>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</si>
  <si>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</si>
  <si>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</si>
  <si>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</si>
  <si>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</si>
  <si>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</si>
  <si>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</si>
  <si>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</si>
  <si>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</si>
  <si>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</si>
  <si>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</si>
  <si>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</si>
  <si>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</si>
  <si>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</si>
  <si>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</si>
  <si>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</si>
  <si>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</si>
  <si>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</si>
  <si>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</si>
  <si>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</si>
  <si>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</si>
  <si>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</si>
  <si>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</si>
  <si>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</si>
  <si>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</si>
  <si>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</si>
  <si>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</si>
  <si>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</si>
  <si>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</si>
  <si>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</si>
  <si>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</si>
  <si>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</si>
  <si>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</si>
  <si>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</si>
  <si>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</si>
  <si>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</si>
  <si>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</si>
  <si>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</si>
  <si>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</si>
  <si>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</si>
  <si>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</si>
  <si>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</si>
  <si>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</si>
  <si>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</si>
  <si>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</si>
  <si>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</si>
  <si>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</si>
  <si>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</si>
  <si>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</si>
  <si>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</si>
  <si>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</si>
  <si>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</si>
  <si>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</si>
  <si>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</si>
  <si>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</si>
  <si>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</si>
  <si>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</si>
  <si>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</si>
  <si>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</si>
  <si>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</si>
  <si>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</si>
  <si>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</si>
  <si>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</si>
  <si>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</si>
  <si>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</si>
  <si>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</si>
  <si>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</si>
  <si>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</si>
  <si>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</si>
  <si>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</si>
  <si>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</si>
  <si>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</si>
  <si>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</si>
  <si>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</si>
  <si>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</si>
  <si>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</si>
  <si>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</si>
  <si>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</si>
  <si>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</si>
  <si>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</si>
  <si>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</si>
  <si>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</si>
  <si>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</si>
  <si>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</si>
  <si>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</si>
  <si>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</si>
  <si>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</si>
  <si>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</si>
  <si>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</si>
  <si>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</si>
  <si>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</si>
  <si>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</si>
  <si>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</si>
  <si>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</si>
  <si>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</si>
  <si>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</si>
  <si>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</si>
  <si>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</si>
  <si>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</si>
  <si>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</si>
  <si>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</si>
  <si>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</si>
  <si>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</si>
  <si>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</si>
  <si>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</si>
  <si>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</si>
  <si>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</si>
  <si>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</si>
  <si>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</si>
  <si>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</si>
  <si>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</si>
  <si>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</si>
  <si>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</si>
  <si>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</si>
  <si>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</si>
  <si>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</si>
  <si>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</si>
  <si>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</si>
  <si>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</si>
  <si>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</si>
  <si>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</si>
  <si>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</si>
  <si>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</si>
  <si>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</si>
  <si>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</si>
  <si>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</si>
  <si>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</si>
  <si>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</si>
  <si>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</si>
  <si>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</si>
  <si>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</si>
  <si>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</si>
  <si>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</si>
  <si>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</si>
  <si>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</si>
  <si>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</si>
  <si>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</si>
  <si>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</si>
  <si>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</si>
  <si>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</si>
  <si>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</si>
  <si>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</si>
  <si>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</si>
  <si>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</si>
  <si>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</si>
  <si>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</si>
  <si>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</si>
  <si>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</si>
  <si>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</si>
  <si>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</si>
  <si>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</si>
  <si>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</si>
  <si>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</si>
  <si>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</si>
  <si>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</si>
  <si>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</si>
  <si>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</si>
  <si>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</si>
  <si>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</si>
  <si>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</si>
  <si>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</si>
  <si>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</si>
  <si>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</si>
  <si>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</si>
  <si>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</si>
  <si>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</si>
  <si>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</si>
  <si>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</si>
  <si>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</si>
  <si>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</si>
  <si>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</si>
  <si>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</si>
  <si>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</si>
  <si>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</si>
  <si>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</si>
  <si>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</si>
  <si>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</si>
  <si>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</si>
  <si>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</si>
  <si>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</si>
  <si>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</si>
  <si>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</si>
  <si>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</si>
  <si>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</si>
  <si>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</si>
  <si>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</si>
  <si>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</si>
  <si>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</si>
  <si>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</si>
  <si>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</si>
  <si>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</si>
  <si>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</si>
  <si>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</si>
  <si>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</si>
  <si>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</si>
  <si>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</si>
  <si>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</si>
  <si>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</si>
  <si>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</si>
  <si>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</si>
  <si>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</si>
  <si>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</si>
  <si>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</si>
  <si>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</si>
  <si>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</si>
  <si>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</si>
  <si>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</si>
  <si>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</si>
  <si>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</si>
  <si>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</si>
  <si>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</si>
  <si>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</si>
  <si>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</si>
  <si>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</si>
  <si>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</si>
  <si>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</si>
  <si>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</si>
  <si>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</si>
  <si>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</si>
  <si>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</si>
  <si>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</si>
  <si>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</si>
  <si>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</si>
  <si>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</si>
  <si>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</si>
  <si>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</si>
  <si>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</si>
  <si>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</si>
  <si>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</si>
  <si>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</si>
  <si>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</si>
  <si>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</si>
  <si>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</si>
  <si>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</si>
  <si>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</si>
  <si>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</si>
  <si>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</si>
  <si>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</si>
  <si>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</si>
  <si>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</si>
  <si>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</si>
  <si>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</si>
  <si>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</si>
  <si>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</si>
  <si>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</si>
  <si>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</si>
  <si>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</si>
  <si>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</si>
  <si>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</si>
  <si>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</si>
  <si>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</si>
  <si>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</si>
  <si>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</si>
  <si>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</si>
  <si>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</si>
  <si>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</si>
  <si>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</si>
  <si>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</si>
  <si>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</si>
  <si>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</si>
  <si>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</si>
  <si>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</si>
  <si>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</si>
  <si>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</si>
  <si>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</si>
  <si>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</si>
  <si>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</si>
  <si>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</si>
  <si>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</si>
  <si>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</si>
  <si>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</si>
  <si>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</si>
  <si>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</si>
  <si>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</si>
  <si>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</si>
  <si>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</si>
  <si>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</si>
  <si>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</si>
  <si>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</si>
  <si>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</si>
  <si>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</si>
  <si>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</si>
  <si>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</si>
  <si>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</si>
  <si>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</si>
  <si>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</si>
  <si>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</si>
  <si>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</si>
  <si>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</si>
  <si>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</si>
  <si>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</si>
  <si>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</si>
  <si>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</si>
  <si>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</si>
  <si>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</si>
  <si>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</si>
  <si>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</si>
  <si>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</si>
  <si>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</si>
  <si>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</si>
  <si>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</si>
  <si>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</si>
  <si>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</si>
  <si>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</si>
  <si>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</si>
  <si>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</si>
  <si>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</si>
  <si>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</si>
  <si>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</si>
  <si>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</si>
  <si>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</si>
  <si>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</si>
  <si>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</si>
  <si>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</si>
  <si>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</si>
  <si>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</si>
  <si>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</si>
  <si>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</si>
  <si>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</si>
  <si>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</si>
  <si>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</si>
  <si>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</si>
  <si>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</si>
  <si>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</si>
  <si>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</si>
  <si>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</si>
  <si>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</si>
  <si>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</si>
  <si>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</si>
  <si>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</si>
  <si>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</si>
  <si>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</si>
  <si>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</si>
  <si>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</si>
  <si>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</si>
  <si>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</si>
  <si>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</si>
  <si>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</si>
  <si>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</si>
  <si>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</si>
  <si>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</si>
  <si>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</si>
  <si>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</si>
  <si>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</si>
  <si>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</si>
  <si>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</si>
  <si>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</si>
  <si>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</si>
  <si>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</si>
  <si>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</si>
  <si>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</si>
  <si>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</si>
  <si>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</si>
  <si>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</si>
  <si>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</si>
  <si>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</si>
  <si>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</si>
  <si>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</si>
  <si>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</si>
  <si>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</si>
  <si>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</si>
  <si>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</si>
  <si>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</si>
  <si>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</si>
  <si>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</si>
  <si>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</si>
  <si>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</si>
  <si>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</si>
  <si>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</si>
  <si>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</si>
  <si>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</si>
  <si>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</si>
  <si>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</si>
  <si>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</si>
  <si>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</si>
  <si>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</si>
  <si>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</si>
  <si>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</si>
  <si>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</si>
  <si>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</si>
  <si>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</si>
  <si>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</si>
  <si>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</si>
  <si>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</si>
  <si>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</si>
  <si>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</si>
  <si>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</si>
  <si>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</si>
  <si>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</si>
  <si>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</si>
  <si>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</si>
  <si>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</si>
  <si>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</si>
  <si>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</si>
  <si>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</si>
  <si>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</si>
  <si>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</si>
  <si>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</si>
  <si>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</si>
  <si>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</si>
  <si>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</si>
  <si>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</si>
  <si>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</si>
  <si>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</si>
  <si>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</si>
  <si>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</si>
  <si>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</si>
  <si>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</si>
  <si>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</si>
  <si>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</si>
  <si>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</si>
  <si>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</si>
  <si>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</si>
  <si>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</si>
  <si>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</si>
  <si>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</si>
  <si>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</si>
  <si>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</si>
  <si>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</si>
  <si>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</si>
  <si>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</si>
  <si>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</si>
  <si>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</si>
  <si>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</si>
  <si>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</si>
  <si>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</si>
  <si>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</si>
  <si>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</si>
  <si>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</si>
  <si>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</si>
  <si>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</si>
  <si>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</si>
  <si>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</si>
  <si>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</si>
  <si>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</si>
  <si>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</si>
  <si>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</si>
  <si>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</si>
  <si>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</si>
  <si>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</si>
  <si>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</si>
  <si>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</si>
  <si>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</si>
  <si>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</si>
  <si>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</si>
  <si>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</si>
  <si>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</si>
  <si>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</si>
  <si>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</si>
  <si>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</si>
  <si>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</si>
  <si>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</si>
  <si>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</si>
  <si>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</si>
  <si>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</si>
  <si>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</si>
  <si>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</si>
  <si>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</si>
  <si>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</si>
  <si>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</si>
  <si>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</si>
  <si>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</si>
  <si>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</si>
  <si>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</si>
  <si>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</si>
  <si>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</si>
  <si>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</si>
  <si>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</si>
  <si>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</si>
  <si>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</si>
  <si>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</si>
  <si>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</si>
  <si>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</si>
  <si>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</si>
  <si>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</si>
  <si>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</si>
  <si>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</si>
  <si>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</si>
  <si>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</si>
  <si>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</si>
  <si>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</si>
  <si>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</si>
  <si>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</si>
  <si>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</si>
  <si>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</si>
  <si>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Presentar los servicios de educacion inicial en el marco de la atencion integral en centros de desarrollo infantil CDI de conformidad con el manual operativo de la modalidad institucional, el lineamiento tecnico para la atencion a la primera infancia y las dirrectrices establecidas por el ICBF, en armonia con la politica de  estado para el desarrollo integral de la primera infancia de cero a siempre.</t>
  </si>
  <si>
    <t xml:space="preserve">CORPORACION PARA EL DESARROLLO SOCIAL Y ECONOMICO DE LA ORINOQUIA </t>
  </si>
  <si>
    <t>139</t>
  </si>
  <si>
    <t>297</t>
  </si>
  <si>
    <t>183</t>
  </si>
  <si>
    <t>103</t>
  </si>
  <si>
    <t>Atender a la primera infancia en el marco de la estrategia "de cero a siempre", de conformidad con las directrices , lineamientos  y parámetros establecidos por el i.c.b.f, así como regular las relaciones entre partes derivadas de la entrega de aportes del  ic.b.f a el contratista, para que este asuma bajo se exclusividad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</si>
  <si>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 parametros, y estandares establecidos por ICBF</t>
  </si>
  <si>
    <t>NO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</si>
  <si>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"DE CERO A SIEMPRE"</t>
  </si>
  <si>
    <t>128</t>
  </si>
  <si>
    <t>EDDY JULIANA REY MANCERA</t>
  </si>
  <si>
    <t>124</t>
  </si>
  <si>
    <t>3124720473</t>
  </si>
  <si>
    <t>90</t>
  </si>
  <si>
    <t>221</t>
  </si>
  <si>
    <t>267</t>
  </si>
  <si>
    <t>113</t>
  </si>
  <si>
    <t xml:space="preserve">atender a la primera infancia en el marco de la estretegia DE cero a siempre de corformidad con la dirrectrices lineamientos y parametros establecidos por el ICBF, asi como regular las relaciones entre las partes derivadas de la entrega de aportes del ICBF a LA ENTIDAD ADMINISTRADORA DEL SERVICIO, para que este asuma con su personal bajo su exclusiva responsable dicha atencio </t>
  </si>
  <si>
    <t xml:space="preserve">atender integralmente  a la primera infancia en el marco de la estrategia de cero a siempre, de conformidad con las directrices lineamientos y estandares establecidosICBF asi como regular las relaciones entre las partes derivadas de la entrega de aportes del ICBF a la entidad administradora de servicios, para que este asuma bajo su exclusiva responsabilidad dicha atencion </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</si>
  <si>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politica de estado para el desarrollo integral de la primera infancia"DE CERO A SIEMPRE" en el servicio centro de desarrollo infantil </t>
  </si>
  <si>
    <t xml:space="preserve">Prestar el servicio de  educacion inicial en el marco de la atención integral a niños y niñas menores de 5 años, o hasta su ingreso al grado de transición,  decnformidad con el manual operativo de la modalidad, las directrices establecidas por el ICBF en armonia con la politica de estado para el desarrollo integral de la primera infancia "DE CERO A SIEMPRE" en el servicio centro de desarrollo infantil </t>
  </si>
  <si>
    <t>prestar el servicio centro de desarrollo infantil CDI- de conformidad con el manual operativo de la modalidad institucional y las directrices establecidas por el ICBF, en armonia con la politica de estado para el desarrollo integral de la primera infancia de cero a siempre</t>
  </si>
  <si>
    <t>anidar2004@gmail.com</t>
  </si>
  <si>
    <t>2021-50-10001272</t>
  </si>
  <si>
    <t>DIAGONAL 6 SUR #39 100 TORRE 10 APTO 403 HACIENDA ROSA BLANCA CONJUNTO ALBORADA-VILLAVICENCIO</t>
  </si>
  <si>
    <t>CLL 6A N 28 -102 COMUNEROS-VILLAVICENCIO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</si>
</sst>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 zoomScale="70" zoomScaleNormal="70" zoomScaleSheetLayoutView="40" zoomScalePageLayoutView="40" workbookViewId="0">
      <selection activeCell="L210" sqref="L21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741</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900047974</v>
      </c>
      <c r="C20" s="5"/>
      <c r="D20" s="73"/>
      <c r="E20" s="5"/>
      <c r="F20" s="5"/>
      <c r="G20" s="5"/>
      <c r="H20" s="241"/>
      <c r="I20" s="147" t="s">
        <v>741</v>
      </c>
      <c r="J20" s="148" t="s">
        <v>743</v>
      </c>
      <c r="K20" s="149">
        <v>5442309764</v>
      </c>
      <c r="L20" s="150"/>
      <c r="M20" s="150">
        <v>44561</v>
      </c>
      <c r="N20" s="133">
        <f>+(M20-L20)/30</f>
        <v>1485.3666666666666</v>
      </c>
      <c r="O20" s="136"/>
      <c r="U20" s="132"/>
      <c r="V20" s="105">
        <f ca="1">NOW()</f>
        <v>44193.855824537037</v>
      </c>
      <c r="W20" s="105">
        <f ca="1">NOW()</f>
        <v>44193.855824537037</v>
      </c>
    </row>
    <row r="21" spans="1:23" ht="30" customHeight="1" outlineLevel="1" x14ac:dyDescent="0.25">
      <c r="A21" s="9"/>
      <c r="B21" s="71"/>
      <c r="C21" s="5"/>
      <c r="D21" s="5"/>
      <c r="E21" s="5"/>
      <c r="F21" s="5"/>
      <c r="G21" s="5"/>
      <c r="H21" s="70"/>
      <c r="I21" s="147" t="s">
        <v>741</v>
      </c>
      <c r="J21" s="148" t="s">
        <v>749</v>
      </c>
      <c r="K21" s="149"/>
      <c r="L21" s="150"/>
      <c r="M21" s="150">
        <v>44561</v>
      </c>
      <c r="N21" s="133">
        <f t="shared" ref="N21:N35" si="0">+(M21-L21)/30</f>
        <v>1485.3666666666666</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ANIDAR</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32</v>
      </c>
      <c r="D48" s="110" t="s">
        <v>2678</v>
      </c>
      <c r="E48" s="143">
        <v>41318</v>
      </c>
      <c r="F48" s="143">
        <v>41631</v>
      </c>
      <c r="G48" s="158">
        <f>IF(AND(E48&lt;&gt;"",F48&lt;&gt;""),((F48-E48)/30),"")</f>
        <v>10.433333333333334</v>
      </c>
      <c r="H48" s="120" t="s">
        <v>2682</v>
      </c>
      <c r="I48" s="113" t="s">
        <v>741</v>
      </c>
      <c r="J48" s="113" t="s">
        <v>743</v>
      </c>
      <c r="K48" s="115">
        <v>1523098644</v>
      </c>
      <c r="L48" s="114" t="s">
        <v>1148</v>
      </c>
      <c r="M48" s="116">
        <v>1</v>
      </c>
      <c r="N48" s="114" t="s">
        <v>27</v>
      </c>
      <c r="O48" s="114" t="s">
        <v>1148</v>
      </c>
      <c r="P48" s="78"/>
    </row>
    <row r="49" spans="1:16" s="6" customFormat="1" ht="24.75" customHeight="1" x14ac:dyDescent="0.25">
      <c r="A49" s="141">
        <v>2</v>
      </c>
      <c r="B49" s="120" t="s">
        <v>2677</v>
      </c>
      <c r="C49" s="112" t="s">
        <v>32</v>
      </c>
      <c r="D49" s="110" t="s">
        <v>2690</v>
      </c>
      <c r="E49" s="143">
        <v>41659</v>
      </c>
      <c r="F49" s="143">
        <v>41943</v>
      </c>
      <c r="G49" s="158">
        <f t="shared" ref="G49:G50" si="2">IF(AND(E49&lt;&gt;"",F49&lt;&gt;""),((F49-E49)/30),"")</f>
        <v>9.4666666666666668</v>
      </c>
      <c r="H49" s="120" t="s">
        <v>2694</v>
      </c>
      <c r="I49" s="113" t="s">
        <v>741</v>
      </c>
      <c r="J49" s="113" t="s">
        <v>743</v>
      </c>
      <c r="K49" s="115">
        <v>189568382</v>
      </c>
      <c r="L49" s="114" t="s">
        <v>1148</v>
      </c>
      <c r="M49" s="116">
        <v>1</v>
      </c>
      <c r="N49" s="114" t="s">
        <v>27</v>
      </c>
      <c r="O49" s="114" t="s">
        <v>1148</v>
      </c>
      <c r="P49" s="78"/>
    </row>
    <row r="50" spans="1:16" s="6" customFormat="1" ht="24.75" customHeight="1" x14ac:dyDescent="0.25">
      <c r="A50" s="141">
        <v>3</v>
      </c>
      <c r="B50" s="120" t="s">
        <v>2677</v>
      </c>
      <c r="C50" s="122" t="s">
        <v>32</v>
      </c>
      <c r="D50" s="110" t="s">
        <v>2691</v>
      </c>
      <c r="E50" s="143">
        <v>41943</v>
      </c>
      <c r="F50" s="143">
        <v>42004</v>
      </c>
      <c r="G50" s="158">
        <f t="shared" si="2"/>
        <v>2.0333333333333332</v>
      </c>
      <c r="H50" s="120" t="s">
        <v>2695</v>
      </c>
      <c r="I50" s="119" t="s">
        <v>741</v>
      </c>
      <c r="J50" s="119" t="s">
        <v>743</v>
      </c>
      <c r="K50" s="115">
        <v>30637332</v>
      </c>
      <c r="L50" s="114" t="s">
        <v>1148</v>
      </c>
      <c r="M50" s="116">
        <v>1</v>
      </c>
      <c r="N50" s="114" t="s">
        <v>27</v>
      </c>
      <c r="O50" s="114" t="s">
        <v>1148</v>
      </c>
      <c r="P50" s="78"/>
    </row>
    <row r="51" spans="1:16" s="6" customFormat="1" ht="24.75" customHeight="1" outlineLevel="1" x14ac:dyDescent="0.25">
      <c r="A51" s="141">
        <v>4</v>
      </c>
      <c r="B51" s="120" t="s">
        <v>2677</v>
      </c>
      <c r="C51" s="112" t="s">
        <v>32</v>
      </c>
      <c r="D51" s="110" t="s">
        <v>2692</v>
      </c>
      <c r="E51" s="143">
        <v>42009</v>
      </c>
      <c r="F51" s="143">
        <v>42369</v>
      </c>
      <c r="G51" s="158">
        <f t="shared" ref="G51:G107" si="3">IF(AND(E51&lt;&gt;"",F51&lt;&gt;""),((F51-E51)/30),"")</f>
        <v>12</v>
      </c>
      <c r="H51" s="120" t="s">
        <v>2683</v>
      </c>
      <c r="I51" s="113" t="s">
        <v>741</v>
      </c>
      <c r="J51" s="113" t="s">
        <v>743</v>
      </c>
      <c r="K51" s="115">
        <v>450842812</v>
      </c>
      <c r="L51" s="114" t="s">
        <v>2684</v>
      </c>
      <c r="M51" s="116">
        <v>1</v>
      </c>
      <c r="N51" s="114" t="s">
        <v>27</v>
      </c>
      <c r="O51" s="114" t="s">
        <v>1148</v>
      </c>
      <c r="P51" s="78"/>
    </row>
    <row r="52" spans="1:16" s="7" customFormat="1" ht="24.75" customHeight="1" outlineLevel="1" x14ac:dyDescent="0.25">
      <c r="A52" s="142">
        <v>5</v>
      </c>
      <c r="B52" s="120" t="s">
        <v>2677</v>
      </c>
      <c r="C52" s="112" t="s">
        <v>32</v>
      </c>
      <c r="D52" s="110" t="s">
        <v>2693</v>
      </c>
      <c r="E52" s="143">
        <v>42398</v>
      </c>
      <c r="F52" s="143">
        <v>42674</v>
      </c>
      <c r="G52" s="158">
        <f t="shared" si="3"/>
        <v>9.1999999999999993</v>
      </c>
      <c r="H52" s="120" t="s">
        <v>2685</v>
      </c>
      <c r="I52" s="113" t="s">
        <v>741</v>
      </c>
      <c r="J52" s="113" t="s">
        <v>743</v>
      </c>
      <c r="K52" s="115">
        <v>858561328</v>
      </c>
      <c r="L52" s="114" t="s">
        <v>2684</v>
      </c>
      <c r="M52" s="116">
        <v>1</v>
      </c>
      <c r="N52" s="114" t="s">
        <v>27</v>
      </c>
      <c r="O52" s="114" t="s">
        <v>1148</v>
      </c>
      <c r="P52" s="79"/>
    </row>
    <row r="53" spans="1:16" s="7" customFormat="1" ht="24.75" customHeight="1" outlineLevel="1" x14ac:dyDescent="0.25">
      <c r="A53" s="142">
        <v>6</v>
      </c>
      <c r="B53" s="120" t="s">
        <v>2677</v>
      </c>
      <c r="C53" s="112" t="s">
        <v>32</v>
      </c>
      <c r="D53" s="110" t="s">
        <v>2679</v>
      </c>
      <c r="E53" s="143">
        <v>43073</v>
      </c>
      <c r="F53" s="143">
        <v>43404</v>
      </c>
      <c r="G53" s="158">
        <f t="shared" si="3"/>
        <v>11.033333333333333</v>
      </c>
      <c r="H53" s="120" t="s">
        <v>2696</v>
      </c>
      <c r="I53" s="113" t="s">
        <v>741</v>
      </c>
      <c r="J53" s="113" t="s">
        <v>743</v>
      </c>
      <c r="K53" s="115">
        <v>1229783298</v>
      </c>
      <c r="L53" s="114" t="s">
        <v>1148</v>
      </c>
      <c r="M53" s="116">
        <v>1</v>
      </c>
      <c r="N53" s="114" t="s">
        <v>27</v>
      </c>
      <c r="O53" s="114" t="s">
        <v>1148</v>
      </c>
      <c r="P53" s="79"/>
    </row>
    <row r="54" spans="1:16" s="7" customFormat="1" ht="24.75" customHeight="1" outlineLevel="1" x14ac:dyDescent="0.25">
      <c r="A54" s="142">
        <v>7</v>
      </c>
      <c r="B54" s="120" t="s">
        <v>2677</v>
      </c>
      <c r="C54" s="112" t="s">
        <v>32</v>
      </c>
      <c r="D54" s="119" t="s">
        <v>2680</v>
      </c>
      <c r="E54" s="143">
        <v>43405</v>
      </c>
      <c r="F54" s="143">
        <v>43434</v>
      </c>
      <c r="G54" s="158">
        <f t="shared" si="3"/>
        <v>0.96666666666666667</v>
      </c>
      <c r="H54" s="120" t="s">
        <v>2697</v>
      </c>
      <c r="I54" s="113" t="s">
        <v>741</v>
      </c>
      <c r="J54" s="113" t="s">
        <v>743</v>
      </c>
      <c r="K54" s="117">
        <v>141318235</v>
      </c>
      <c r="L54" s="114" t="s">
        <v>1148</v>
      </c>
      <c r="M54" s="116">
        <v>1</v>
      </c>
      <c r="N54" s="114" t="s">
        <v>27</v>
      </c>
      <c r="O54" s="122" t="s">
        <v>1148</v>
      </c>
      <c r="P54" s="79"/>
    </row>
    <row r="55" spans="1:16" s="7" customFormat="1" ht="24.75" customHeight="1" outlineLevel="1" x14ac:dyDescent="0.25">
      <c r="A55" s="142">
        <v>8</v>
      </c>
      <c r="B55" s="120" t="s">
        <v>2677</v>
      </c>
      <c r="C55" s="112" t="s">
        <v>32</v>
      </c>
      <c r="D55" s="119" t="s">
        <v>2681</v>
      </c>
      <c r="E55" s="143">
        <v>43483</v>
      </c>
      <c r="F55" s="143">
        <v>43822</v>
      </c>
      <c r="G55" s="158">
        <f t="shared" si="3"/>
        <v>11.3</v>
      </c>
      <c r="H55" s="120" t="s">
        <v>2698</v>
      </c>
      <c r="I55" s="119" t="s">
        <v>741</v>
      </c>
      <c r="J55" s="113" t="s">
        <v>743</v>
      </c>
      <c r="K55" s="117">
        <v>1044977751</v>
      </c>
      <c r="L55" s="114" t="s">
        <v>1148</v>
      </c>
      <c r="M55" s="116">
        <v>1</v>
      </c>
      <c r="N55" s="114" t="s">
        <v>27</v>
      </c>
      <c r="O55" s="122" t="s">
        <v>1148</v>
      </c>
      <c r="P55" s="79"/>
    </row>
    <row r="56" spans="1:16" s="7" customFormat="1" ht="24.75" customHeight="1" outlineLevel="1" x14ac:dyDescent="0.25">
      <c r="A56" s="142">
        <v>9</v>
      </c>
      <c r="B56" s="120" t="s">
        <v>2677</v>
      </c>
      <c r="C56" s="112" t="s">
        <v>32</v>
      </c>
      <c r="D56" s="119" t="s">
        <v>2688</v>
      </c>
      <c r="E56" s="143">
        <v>43880</v>
      </c>
      <c r="F56" s="143">
        <v>44196</v>
      </c>
      <c r="G56" s="158">
        <f t="shared" si="3"/>
        <v>10.533333333333333</v>
      </c>
      <c r="H56" s="120" t="s">
        <v>2698</v>
      </c>
      <c r="I56" s="119" t="s">
        <v>741</v>
      </c>
      <c r="J56" s="113" t="s">
        <v>743</v>
      </c>
      <c r="K56" s="117">
        <v>551520798</v>
      </c>
      <c r="L56" s="114" t="s">
        <v>1148</v>
      </c>
      <c r="M56" s="116">
        <v>1</v>
      </c>
      <c r="N56" s="114" t="s">
        <v>1151</v>
      </c>
      <c r="O56" s="122" t="s">
        <v>1148</v>
      </c>
      <c r="P56" s="79"/>
    </row>
    <row r="57" spans="1:16" s="7" customFormat="1" ht="24.75" customHeight="1" outlineLevel="1" x14ac:dyDescent="0.25">
      <c r="A57" s="142">
        <v>10</v>
      </c>
      <c r="B57" s="120"/>
      <c r="C57" s="122"/>
      <c r="D57" s="63"/>
      <c r="E57" s="143"/>
      <c r="F57" s="143"/>
      <c r="G57" s="158" t="str">
        <f t="shared" si="3"/>
        <v/>
      </c>
      <c r="H57" s="64"/>
      <c r="I57" s="63"/>
      <c r="J57" s="63"/>
      <c r="K57" s="66"/>
      <c r="L57" s="65"/>
      <c r="M57" s="67"/>
      <c r="N57" s="65"/>
      <c r="O57" s="122"/>
      <c r="P57" s="79"/>
    </row>
    <row r="58" spans="1:16" s="7" customFormat="1" ht="24.75" customHeight="1" outlineLevel="1" x14ac:dyDescent="0.25">
      <c r="A58" s="142">
        <v>11</v>
      </c>
      <c r="B58" s="120"/>
      <c r="C58" s="122"/>
      <c r="D58" s="63"/>
      <c r="E58" s="143"/>
      <c r="F58" s="143"/>
      <c r="G58" s="158" t="str">
        <f t="shared" si="3"/>
        <v/>
      </c>
      <c r="H58" s="64"/>
      <c r="I58" s="63"/>
      <c r="J58" s="63"/>
      <c r="K58" s="66"/>
      <c r="L58" s="65"/>
      <c r="M58" s="67"/>
      <c r="N58" s="65"/>
      <c r="O58" s="122"/>
      <c r="P58" s="79"/>
    </row>
    <row r="59" spans="1:16" s="7" customFormat="1" ht="24.75" customHeight="1" outlineLevel="1" x14ac:dyDescent="0.25">
      <c r="A59" s="142">
        <v>12</v>
      </c>
      <c r="B59" s="120"/>
      <c r="C59" s="122"/>
      <c r="D59" s="63"/>
      <c r="E59" s="143"/>
      <c r="F59" s="143"/>
      <c r="G59" s="158" t="str">
        <f t="shared" si="3"/>
        <v/>
      </c>
      <c r="H59" s="64"/>
      <c r="I59" s="63"/>
      <c r="J59" s="63"/>
      <c r="K59" s="66"/>
      <c r="L59" s="65"/>
      <c r="M59" s="67"/>
      <c r="N59" s="65"/>
      <c r="O59" s="122"/>
      <c r="P59" s="79"/>
    </row>
    <row r="60" spans="1:16" s="7" customFormat="1" ht="24.75" customHeight="1" outlineLevel="1" x14ac:dyDescent="0.25">
      <c r="A60" s="142">
        <v>13</v>
      </c>
      <c r="B60" s="120"/>
      <c r="C60" s="122"/>
      <c r="D60" s="63"/>
      <c r="E60" s="143"/>
      <c r="F60" s="143"/>
      <c r="G60" s="158" t="str">
        <f t="shared" si="3"/>
        <v/>
      </c>
      <c r="H60" s="64"/>
      <c r="I60" s="63"/>
      <c r="J60" s="63"/>
      <c r="K60" s="66"/>
      <c r="L60" s="65"/>
      <c r="M60" s="67"/>
      <c r="N60" s="65"/>
      <c r="O60" s="122"/>
      <c r="P60" s="79"/>
    </row>
    <row r="61" spans="1:16" s="7" customFormat="1" ht="24.75" customHeight="1" outlineLevel="1" x14ac:dyDescent="0.25">
      <c r="A61" s="142">
        <v>14</v>
      </c>
      <c r="B61" s="120"/>
      <c r="C61" s="122"/>
      <c r="D61" s="63"/>
      <c r="E61" s="143"/>
      <c r="F61" s="143"/>
      <c r="G61" s="158" t="str">
        <f t="shared" si="3"/>
        <v/>
      </c>
      <c r="H61" s="64"/>
      <c r="I61" s="63"/>
      <c r="J61" s="63"/>
      <c r="K61" s="66"/>
      <c r="L61" s="65"/>
      <c r="M61" s="67"/>
      <c r="N61" s="65"/>
      <c r="O61" s="122"/>
      <c r="P61" s="79"/>
    </row>
    <row r="62" spans="1:16" s="7" customFormat="1" ht="24.75" customHeight="1" outlineLevel="1" x14ac:dyDescent="0.25">
      <c r="A62" s="142">
        <v>15</v>
      </c>
      <c r="B62" s="120"/>
      <c r="C62" s="122"/>
      <c r="D62" s="63"/>
      <c r="E62" s="143"/>
      <c r="F62" s="143"/>
      <c r="G62" s="158" t="str">
        <f t="shared" si="3"/>
        <v/>
      </c>
      <c r="H62" s="64"/>
      <c r="I62" s="63"/>
      <c r="J62" s="63"/>
      <c r="K62" s="66"/>
      <c r="L62" s="65"/>
      <c r="M62" s="67"/>
      <c r="N62" s="65"/>
      <c r="O62" s="122"/>
      <c r="P62" s="79"/>
    </row>
    <row r="63" spans="1:16" s="7" customFormat="1" ht="24.75" customHeight="1" outlineLevel="1" x14ac:dyDescent="0.25">
      <c r="A63" s="142">
        <v>16</v>
      </c>
      <c r="B63" s="120"/>
      <c r="C63" s="122"/>
      <c r="D63" s="63"/>
      <c r="E63" s="143"/>
      <c r="F63" s="143"/>
      <c r="G63" s="158" t="str">
        <f t="shared" si="3"/>
        <v/>
      </c>
      <c r="H63" s="64"/>
      <c r="I63" s="63"/>
      <c r="J63" s="63"/>
      <c r="K63" s="66"/>
      <c r="L63" s="65"/>
      <c r="M63" s="67"/>
      <c r="N63" s="65"/>
      <c r="O63" s="122"/>
      <c r="P63" s="79"/>
    </row>
    <row r="64" spans="1:16" s="7" customFormat="1" ht="24.75" customHeight="1" outlineLevel="1" x14ac:dyDescent="0.25">
      <c r="A64" s="142">
        <v>17</v>
      </c>
      <c r="B64" s="120"/>
      <c r="C64" s="122"/>
      <c r="D64" s="63"/>
      <c r="E64" s="143"/>
      <c r="F64" s="143"/>
      <c r="G64" s="158" t="str">
        <f t="shared" si="3"/>
        <v/>
      </c>
      <c r="H64" s="64"/>
      <c r="I64" s="63"/>
      <c r="J64" s="63"/>
      <c r="K64" s="66"/>
      <c r="L64" s="65"/>
      <c r="M64" s="67"/>
      <c r="N64" s="65"/>
      <c r="O64" s="122"/>
      <c r="P64" s="79"/>
    </row>
    <row r="65" spans="1:16" s="7" customFormat="1" ht="24.75" customHeight="1" outlineLevel="1" x14ac:dyDescent="0.25">
      <c r="A65" s="142">
        <v>18</v>
      </c>
      <c r="B65" s="120"/>
      <c r="C65" s="122"/>
      <c r="D65" s="63"/>
      <c r="E65" s="143"/>
      <c r="F65" s="143"/>
      <c r="G65" s="158" t="str">
        <f t="shared" si="3"/>
        <v/>
      </c>
      <c r="H65" s="64"/>
      <c r="I65" s="63"/>
      <c r="J65" s="63"/>
      <c r="K65" s="66"/>
      <c r="L65" s="65"/>
      <c r="M65" s="67"/>
      <c r="N65" s="65"/>
      <c r="O65" s="122"/>
      <c r="P65" s="79"/>
    </row>
    <row r="66" spans="1:16" s="7" customFormat="1" ht="24.75" customHeight="1" outlineLevel="1" x14ac:dyDescent="0.25">
      <c r="A66" s="142">
        <v>19</v>
      </c>
      <c r="B66" s="120"/>
      <c r="C66" s="122"/>
      <c r="D66" s="63"/>
      <c r="E66" s="143"/>
      <c r="F66" s="143"/>
      <c r="G66" s="158" t="str">
        <f t="shared" si="3"/>
        <v/>
      </c>
      <c r="H66" s="64"/>
      <c r="I66" s="63"/>
      <c r="J66" s="63"/>
      <c r="K66" s="66"/>
      <c r="L66" s="65"/>
      <c r="M66" s="67"/>
      <c r="N66" s="65"/>
      <c r="O66" s="122"/>
      <c r="P66" s="79"/>
    </row>
    <row r="67" spans="1:16" s="7" customFormat="1" ht="24.75" customHeight="1" outlineLevel="1" x14ac:dyDescent="0.25">
      <c r="A67" s="142">
        <v>20</v>
      </c>
      <c r="B67" s="120"/>
      <c r="C67" s="122"/>
      <c r="D67" s="63"/>
      <c r="E67" s="143"/>
      <c r="F67" s="143"/>
      <c r="G67" s="158" t="str">
        <f t="shared" si="3"/>
        <v/>
      </c>
      <c r="H67" s="64"/>
      <c r="I67" s="63"/>
      <c r="J67" s="63"/>
      <c r="K67" s="66"/>
      <c r="L67" s="65"/>
      <c r="M67" s="67"/>
      <c r="N67" s="65"/>
      <c r="O67" s="122"/>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2688</v>
      </c>
      <c r="E114" s="143">
        <v>43880</v>
      </c>
      <c r="F114" s="143">
        <v>44196</v>
      </c>
      <c r="G114" s="158">
        <f>IF(AND(E114&lt;&gt;"",F114&lt;&gt;""),((F114-E114)/30),"")</f>
        <v>10.533333333333333</v>
      </c>
      <c r="H114" s="120" t="s">
        <v>2685</v>
      </c>
      <c r="I114" s="119" t="s">
        <v>741</v>
      </c>
      <c r="J114" s="119" t="s">
        <v>743</v>
      </c>
      <c r="K114" s="121">
        <v>551520798</v>
      </c>
      <c r="L114" s="100">
        <f>+IF(AND(K114&gt;0,O114="Ejecución"),(K114/877802)*Tabla28[[#This Row],[% participación]],IF(AND(K114&gt;0,O114&lt;&gt;"Ejecución"),"-",""))</f>
        <v>628.29749533493884</v>
      </c>
      <c r="M114" s="122" t="s">
        <v>1148</v>
      </c>
      <c r="N114" s="171">
        <v>1</v>
      </c>
      <c r="O114" s="160" t="s">
        <v>1150</v>
      </c>
      <c r="P114" s="78"/>
    </row>
    <row r="115" spans="1:16" s="6" customFormat="1" ht="24.75" customHeight="1" x14ac:dyDescent="0.25">
      <c r="A115" s="141">
        <v>2</v>
      </c>
      <c r="B115" s="159" t="s">
        <v>2665</v>
      </c>
      <c r="C115" s="161" t="s">
        <v>31</v>
      </c>
      <c r="D115" s="119" t="s">
        <v>2686</v>
      </c>
      <c r="E115" s="143">
        <v>43880</v>
      </c>
      <c r="F115" s="143">
        <v>44196</v>
      </c>
      <c r="G115" s="158">
        <f t="shared" ref="G115:G116" si="4">IF(AND(E115&lt;&gt;"",F115&lt;&gt;""),((F115-E115)/30),"")</f>
        <v>10.533333333333333</v>
      </c>
      <c r="H115" s="120" t="s">
        <v>2685</v>
      </c>
      <c r="I115" s="63" t="s">
        <v>741</v>
      </c>
      <c r="J115" s="63" t="s">
        <v>743</v>
      </c>
      <c r="K115" s="68">
        <v>288079730</v>
      </c>
      <c r="L115" s="100">
        <f>+IF(AND(K115&gt;0,O115="Ejecución"),(K115/877802)*Tabla28[[#This Row],[% participación]],IF(AND(K115&gt;0,O115&lt;&gt;"Ejecución"),"-",""))</f>
        <v>328.18304127810143</v>
      </c>
      <c r="M115" s="65" t="s">
        <v>1148</v>
      </c>
      <c r="N115" s="171">
        <v>1</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43966</v>
      </c>
      <c r="D193" s="5"/>
      <c r="E193" s="124">
        <v>985</v>
      </c>
      <c r="F193" s="5"/>
      <c r="G193" s="5"/>
      <c r="H193" s="145" t="s">
        <v>2687</v>
      </c>
      <c r="J193" s="5"/>
      <c r="K193" s="125">
        <v>41318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2702</v>
      </c>
      <c r="J211" s="27" t="s">
        <v>2622</v>
      </c>
      <c r="K211" s="146" t="s">
        <v>2701</v>
      </c>
      <c r="L211" s="21"/>
      <c r="M211" s="21"/>
      <c r="N211" s="21"/>
      <c r="O211" s="8"/>
    </row>
    <row r="212" spans="1:15" x14ac:dyDescent="0.25">
      <c r="A212" s="9"/>
      <c r="B212" s="27" t="s">
        <v>2619</v>
      </c>
      <c r="C212" s="145" t="s">
        <v>2687</v>
      </c>
      <c r="D212" s="21"/>
      <c r="G212" s="27" t="s">
        <v>2621</v>
      </c>
      <c r="H212" s="146" t="s">
        <v>2689</v>
      </c>
      <c r="J212" s="27" t="s">
        <v>2623</v>
      </c>
      <c r="K212" s="14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2020-12-29T01:33:19Z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