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4" i="12" l="1"/>
  <c r="M63" i="12"/>
  <c r="M62" i="12"/>
  <c r="M61" i="12"/>
  <c r="M60" i="12"/>
  <c r="M59" i="12"/>
  <c r="M58" i="12"/>
  <c r="M57" i="12"/>
  <c r="M56" i="12"/>
  <c r="M55" i="12"/>
  <c r="M54" i="12"/>
  <c r="M53" i="12"/>
  <c r="M52" i="12"/>
  <c r="M51" i="12"/>
  <c r="M50" i="12"/>
  <c r="M49" i="12"/>
  <c r="M48"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<sst xmlns="http://schemas.openxmlformats.org/spreadsheetml/2006/main" count="3201" uniqueCount="2724">
  <si>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</si>
  <si>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</si>
  <si>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</si>
  <si>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</si>
  <si>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</si>
  <si>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</si>
  <si>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</si>
  <si>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</si>
  <si>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</si>
  <si>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</si>
  <si>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</si>
  <si>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</si>
  <si>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</si>
  <si>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</si>
  <si>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</si>
  <si>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</si>
  <si>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</si>
  <si>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</si>
  <si>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</si>
  <si>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</si>
  <si>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</si>
  <si>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</si>
  <si>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</si>
  <si>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</si>
  <si>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</si>
  <si>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</si>
  <si>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</si>
  <si>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</si>
  <si>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</si>
  <si>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</si>
  <si>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</si>
  <si>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</si>
  <si>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</si>
  <si>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</si>
  <si>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</si>
  <si>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</si>
  <si>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</si>
  <si>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</si>
  <si>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</si>
  <si>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</si>
  <si>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</si>
  <si>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</si>
  <si>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</si>
  <si>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</si>
  <si>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</si>
  <si>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</si>
  <si>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</si>
  <si>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</si>
  <si>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</si>
  <si>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</si>
  <si>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</si>
  <si>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</si>
  <si>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</si>
  <si>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</si>
  <si>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</si>
  <si>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</si>
  <si>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</si>
  <si>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</si>
  <si>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</si>
  <si>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</si>
  <si>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</si>
  <si>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</si>
  <si>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</si>
  <si>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</si>
  <si>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</si>
  <si>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</si>
  <si>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</si>
  <si>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</si>
  <si>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</si>
  <si>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</si>
  <si>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</si>
  <si>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</si>
  <si>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</si>
  <si>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</si>
  <si>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</si>
  <si>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</si>
  <si>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</si>
  <si>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</si>
  <si>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</si>
  <si>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</si>
  <si>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</si>
  <si>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</si>
  <si>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</si>
  <si>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</si>
  <si>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</si>
  <si>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</si>
  <si>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</si>
  <si>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</si>
  <si>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</si>
  <si>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</si>
  <si>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</si>
  <si>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</si>
  <si>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</si>
  <si>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</si>
  <si>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</si>
  <si>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</si>
  <si>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</si>
  <si>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</si>
  <si>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</si>
  <si>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</si>
  <si>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</si>
  <si>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</si>
  <si>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</si>
  <si>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</si>
  <si>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</si>
  <si>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</si>
  <si>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</si>
  <si>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</si>
  <si>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</si>
  <si>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</si>
  <si>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</si>
  <si>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</si>
  <si>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</si>
  <si>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</si>
  <si>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</si>
  <si>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</si>
  <si>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</si>
  <si>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</si>
  <si>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</si>
  <si>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</si>
  <si>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</si>
  <si>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</si>
  <si>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</si>
  <si>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</si>
  <si>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</si>
  <si>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</si>
  <si>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</si>
  <si>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</si>
  <si>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</si>
  <si>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</si>
  <si>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</si>
  <si>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</si>
  <si>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</si>
  <si>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</si>
  <si>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</si>
  <si>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</si>
  <si>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</si>
  <si>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</si>
  <si>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</si>
  <si>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</si>
  <si>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</si>
  <si>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</si>
  <si>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</si>
  <si>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</si>
  <si>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</si>
  <si>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</si>
  <si>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</si>
  <si>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</si>
  <si>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</si>
  <si>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</si>
  <si>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</si>
  <si>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</si>
  <si>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</si>
  <si>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</si>
  <si>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</si>
  <si>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</si>
  <si>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</si>
  <si>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</si>
  <si>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</si>
  <si>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</si>
  <si>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</si>
  <si>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</si>
  <si>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</si>
  <si>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</si>
  <si>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</si>
  <si>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</si>
  <si>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</si>
  <si>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</si>
  <si>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</si>
  <si>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</si>
  <si>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</si>
  <si>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</si>
  <si>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</si>
  <si>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</si>
  <si>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</si>
  <si>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</si>
  <si>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</si>
  <si>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</si>
  <si>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</si>
  <si>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</si>
  <si>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</si>
  <si>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</si>
  <si>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</si>
  <si>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</si>
  <si>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</si>
  <si>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</si>
  <si>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</si>
  <si>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</si>
  <si>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</si>
  <si>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</si>
  <si>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</si>
  <si>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</si>
  <si>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</si>
  <si>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</si>
  <si>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</si>
  <si>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</si>
  <si>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</si>
  <si>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</si>
  <si>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</si>
  <si>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</si>
  <si>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</si>
  <si>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</si>
  <si>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</si>
  <si>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</si>
  <si>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</si>
  <si>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</si>
  <si>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</si>
  <si>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</si>
  <si>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</si>
  <si>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</si>
  <si>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</si>
  <si>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</si>
  <si>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</si>
  <si>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</si>
  <si>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</si>
  <si>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</si>
  <si>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</si>
  <si>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</si>
  <si>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</si>
  <si>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</si>
  <si>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</si>
  <si>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</si>
  <si>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</si>
  <si>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</si>
  <si>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</si>
  <si>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</si>
  <si>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</si>
  <si>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</si>
  <si>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</si>
  <si>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</si>
  <si>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</si>
  <si>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</si>
  <si>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</si>
  <si>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</si>
  <si>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</si>
  <si>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</si>
  <si>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</si>
  <si>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</si>
  <si>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</si>
  <si>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</si>
  <si>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</si>
  <si>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</si>
  <si>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</si>
  <si>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</si>
  <si>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</si>
  <si>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</si>
  <si>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</si>
  <si>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</si>
  <si>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</si>
  <si>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</si>
  <si>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</si>
  <si>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</si>
  <si>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</si>
  <si>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</si>
  <si>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</si>
  <si>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</si>
  <si>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</si>
  <si>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</si>
  <si>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</si>
  <si>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</si>
  <si>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</si>
  <si>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</si>
  <si>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</si>
  <si>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</si>
  <si>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</si>
  <si>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</si>
  <si>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</si>
  <si>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</si>
  <si>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</si>
  <si>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</si>
  <si>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</si>
  <si>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</si>
  <si>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</si>
  <si>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</si>
  <si>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</si>
  <si>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</si>
  <si>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</si>
  <si>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</si>
  <si>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</si>
  <si>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</si>
  <si>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</si>
  <si>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</si>
  <si>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</si>
  <si>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</si>
  <si>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</si>
  <si>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</si>
  <si>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</si>
  <si>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</si>
  <si>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</si>
  <si>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</si>
  <si>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</si>
  <si>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</si>
  <si>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</si>
  <si>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</si>
  <si>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</si>
  <si>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</si>
  <si>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</si>
  <si>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</si>
  <si>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</si>
  <si>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</si>
  <si>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</si>
  <si>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</si>
  <si>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</si>
  <si>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</si>
  <si>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</si>
  <si>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</si>
  <si>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</si>
  <si>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</si>
  <si>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</si>
  <si>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</si>
  <si>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</si>
  <si>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</si>
  <si>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</si>
  <si>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</si>
  <si>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</si>
  <si>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</si>
  <si>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</si>
  <si>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</si>
  <si>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</si>
  <si>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</si>
  <si>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</si>
  <si>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</si>
  <si>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</si>
  <si>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</si>
  <si>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</si>
  <si>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</si>
  <si>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</si>
  <si>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</si>
  <si>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</si>
  <si>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</si>
  <si>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</si>
  <si>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</si>
  <si>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</si>
  <si>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</si>
  <si>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</si>
  <si>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</si>
  <si>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</si>
  <si>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</si>
  <si>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</si>
  <si>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</si>
  <si>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</si>
  <si>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</si>
  <si>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</si>
  <si>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</si>
  <si>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</si>
  <si>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</si>
  <si>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</si>
  <si>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</si>
  <si>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</si>
  <si>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</si>
  <si>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</si>
  <si>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</si>
  <si>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</si>
  <si>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</si>
  <si>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</si>
  <si>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</si>
  <si>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</si>
  <si>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</si>
  <si>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</si>
  <si>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</si>
  <si>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</si>
  <si>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</si>
  <si>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</si>
  <si>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</si>
  <si>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</si>
  <si>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</si>
  <si>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</si>
  <si>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</si>
  <si>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</si>
  <si>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</si>
  <si>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</si>
  <si>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</si>
  <si>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</si>
  <si>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</si>
  <si>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</si>
  <si>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</si>
  <si>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</si>
  <si>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</si>
  <si>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</si>
  <si>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</si>
  <si>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</si>
  <si>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</si>
  <si>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</si>
  <si>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</si>
  <si>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</si>
  <si>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</si>
  <si>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</si>
  <si>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</si>
  <si>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</si>
  <si>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</si>
  <si>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</si>
  <si>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</si>
  <si>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</si>
  <si>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</si>
  <si>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</si>
  <si>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</si>
  <si>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</si>
  <si>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</si>
  <si>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</si>
  <si>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</si>
  <si>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</si>
  <si>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</si>
  <si>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</si>
  <si>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</si>
  <si>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</si>
  <si>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</si>
  <si>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</si>
  <si>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</si>
  <si>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</si>
  <si>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</si>
  <si>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</si>
  <si>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</si>
  <si>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</si>
  <si>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</si>
  <si>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</si>
  <si>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</si>
  <si>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</si>
  <si>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</si>
  <si>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</si>
  <si>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</si>
  <si>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</si>
  <si>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</si>
  <si>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</si>
  <si>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</si>
  <si>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</si>
  <si>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</si>
  <si>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</si>
  <si>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</si>
  <si>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</si>
  <si>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</si>
  <si>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</si>
  <si>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</si>
  <si>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</si>
  <si>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</si>
  <si>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</si>
  <si>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</si>
  <si>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</si>
  <si>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</si>
  <si>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</si>
  <si>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</si>
  <si>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</si>
  <si>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</si>
  <si>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</si>
  <si>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</si>
  <si>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</si>
  <si>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</si>
  <si>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</si>
  <si>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</si>
  <si>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</si>
  <si>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</si>
  <si>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</si>
  <si>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</si>
  <si>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</si>
  <si>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</si>
  <si>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</si>
  <si>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</si>
  <si>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</si>
  <si>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</si>
  <si>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</si>
  <si>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</si>
  <si>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</si>
  <si>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</si>
  <si>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</si>
  <si>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</si>
  <si>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</si>
  <si>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</si>
  <si>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</si>
  <si>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</si>
  <si>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</si>
  <si>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</si>
  <si>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</si>
  <si>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</si>
  <si>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</si>
  <si>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</si>
  <si>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</si>
  <si>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</si>
  <si>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</si>
  <si>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</si>
  <si>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</si>
  <si>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</si>
  <si>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</si>
  <si>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</si>
  <si>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</si>
  <si>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</si>
  <si>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</si>
  <si>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</si>
  <si>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</si>
  <si>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</si>
  <si>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</si>
  <si>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</si>
  <si>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</si>
  <si>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</si>
  <si>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</si>
  <si>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</si>
  <si>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</si>
  <si>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</si>
  <si>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</si>
  <si>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</si>
  <si>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</si>
  <si>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</si>
  <si>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</si>
  <si>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</si>
  <si>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</si>
  <si>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</si>
  <si>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</si>
  <si>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</si>
  <si>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</si>
  <si>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</si>
  <si>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</si>
  <si>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</si>
  <si>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</si>
  <si>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</si>
  <si>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</si>
  <si>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</si>
  <si>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</si>
  <si>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</si>
  <si>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</si>
  <si>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</si>
  <si>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</si>
  <si>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</si>
  <si>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</si>
  <si>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</si>
  <si>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</si>
  <si>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</si>
  <si>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</si>
  <si>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</si>
  <si>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</si>
  <si>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</si>
  <si>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</si>
  <si>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</si>
  <si>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</si>
  <si>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</si>
  <si>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</si>
  <si>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</si>
  <si>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</si>
  <si>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</si>
  <si>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</si>
  <si>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</si>
  <si>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</si>
  <si>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</si>
  <si>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</si>
  <si>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</si>
  <si>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</si>
  <si>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</si>
  <si>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</si>
  <si>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</si>
  <si>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</si>
  <si>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</si>
  <si>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</si>
  <si>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</si>
  <si>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</si>
  <si>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</si>
  <si>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</si>
  <si>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</si>
  <si>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</si>
  <si>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</si>
  <si>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</si>
  <si>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</si>
  <si>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</si>
  <si>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</si>
  <si>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</si>
  <si>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</si>
  <si>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</si>
  <si>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</si>
  <si>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</si>
  <si>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</si>
  <si>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</si>
  <si>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</si>
  <si>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</si>
  <si>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</si>
  <si>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</si>
  <si>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</si>
  <si>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</si>
  <si>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</si>
  <si>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</si>
  <si>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</si>
  <si>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</si>
  <si>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</si>
  <si>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</si>
  <si>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</si>
  <si>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</si>
  <si>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</si>
  <si>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</si>
  <si>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</si>
  <si>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</si>
  <si>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</si>
  <si>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</si>
  <si>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</si>
  <si>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</si>
  <si>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</si>
  <si>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</si>
  <si>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</si>
  <si>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</si>
  <si>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</si>
  <si>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</si>
  <si>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</si>
  <si>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</si>
  <si>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</si>
  <si>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</si>
  <si>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</si>
  <si>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</si>
  <si>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</si>
  <si>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</si>
  <si>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</si>
  <si>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</si>
  <si>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</si>
  <si>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</si>
  <si>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</si>
  <si>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</si>
  <si>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</si>
  <si>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</si>
  <si>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</si>
  <si>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</si>
  <si>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</si>
  <si>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</si>
  <si>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</si>
  <si>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</si>
  <si>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</si>
  <si>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</si>
  <si>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</si>
  <si>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</si>
  <si>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</si>
  <si>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</si>
  <si>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</si>
  <si>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</si>
  <si>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</si>
  <si>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</si>
  <si>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</si>
  <si>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</si>
  <si>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</si>
  <si>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</si>
  <si>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</si>
  <si>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</si>
  <si>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</si>
  <si>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</si>
  <si>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</si>
  <si>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</si>
  <si>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</si>
  <si>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</si>
  <si>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</si>
  <si>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</si>
  <si>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</si>
  <si>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</si>
  <si>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</si>
  <si>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</si>
  <si>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</si>
  <si>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</si>
  <si>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</si>
  <si>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</si>
  <si>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</si>
  <si>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</si>
  <si>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</si>
  <si>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</si>
  <si>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</si>
  <si>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</si>
  <si>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</si>
  <si>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</si>
  <si>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</si>
  <si>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</si>
  <si>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</si>
  <si>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</si>
  <si>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</si>
  <si>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</si>
  <si>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</si>
  <si>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</si>
  <si>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</si>
  <si>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</si>
  <si>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</si>
  <si>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</si>
  <si>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</si>
  <si>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</si>
  <si>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</si>
  <si>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</si>
  <si>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</si>
  <si>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</si>
  <si>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</si>
  <si>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</si>
  <si>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</si>
  <si>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</si>
  <si>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</si>
  <si>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</si>
  <si>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</si>
  <si>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</si>
  <si>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</si>
  <si>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</si>
  <si>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</si>
  <si>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</si>
  <si>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</si>
  <si>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</si>
  <si>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</si>
  <si>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</si>
  <si>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</si>
  <si>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</si>
  <si>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</si>
  <si>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</si>
  <si>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</si>
  <si>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</si>
  <si>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</si>
  <si>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</si>
  <si>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</si>
  <si>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</si>
  <si>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</si>
  <si>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</si>
  <si>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</si>
  <si>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</si>
  <si>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</si>
  <si>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</si>
  <si>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</si>
  <si>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</si>
  <si>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</si>
  <si>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</si>
  <si>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</si>
  <si>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</si>
  <si>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</si>
  <si>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</si>
  <si>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</si>
  <si>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</si>
  <si>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</si>
  <si>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</si>
  <si>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</si>
  <si>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</si>
  <si>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</si>
  <si>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</si>
  <si>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</si>
  <si>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</si>
  <si>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</si>
  <si>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</si>
  <si>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</si>
  <si>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</si>
  <si>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</si>
  <si>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</si>
  <si>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</si>
  <si>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</si>
  <si>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</si>
  <si>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</si>
  <si>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</si>
  <si>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</si>
  <si>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</si>
  <si>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</si>
  <si>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</si>
  <si>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</si>
  <si>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</si>
  <si>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</si>
  <si>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</si>
  <si>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</si>
  <si>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</si>
  <si>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</si>
  <si>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</si>
  <si>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</si>
  <si>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</si>
  <si>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</si>
  <si>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</si>
  <si>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</si>
  <si>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</si>
  <si>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</si>
  <si>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</si>
  <si>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</si>
  <si>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</si>
  <si>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</si>
  <si>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</si>
  <si>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</si>
  <si>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</si>
  <si>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</si>
  <si>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</si>
  <si>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</si>
  <si>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</si>
  <si>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</si>
  <si>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</si>
  <si>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</si>
  <si>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</si>
  <si>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</si>
  <si>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</si>
  <si>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</si>
  <si>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</si>
  <si>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</si>
  <si>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</si>
  <si>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</si>
  <si>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</si>
  <si>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</si>
  <si>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</si>
  <si>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</si>
  <si>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</si>
  <si>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</si>
  <si>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</si>
  <si>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</si>
  <si>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</si>
  <si>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</si>
  <si>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</si>
  <si>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</si>
  <si>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</si>
  <si>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</si>
  <si>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</si>
  <si>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</si>
  <si>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</si>
  <si>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</si>
  <si>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</si>
  <si>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</si>
  <si>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</si>
  <si>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</si>
  <si>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</si>
  <si>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</si>
  <si>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</si>
  <si>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</si>
  <si>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</si>
  <si>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</si>
  <si>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</si>
  <si>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</si>
  <si>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</si>
  <si>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</si>
  <si>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</si>
  <si>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</si>
  <si>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</si>
  <si>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</si>
  <si>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</si>
  <si>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</si>
  <si>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</si>
  <si>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</si>
  <si>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</si>
  <si>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</si>
  <si>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</si>
  <si>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</si>
  <si>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</si>
  <si>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</si>
  <si>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</si>
  <si>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</si>
  <si>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</si>
  <si>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</si>
  <si>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</si>
  <si>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</si>
  <si>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</si>
  <si>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</si>
  <si>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</si>
  <si>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</si>
  <si>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</si>
  <si>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</si>
  <si>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</si>
  <si>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</si>
  <si>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</si>
  <si>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</si>
  <si>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</si>
  <si>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</si>
  <si>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</si>
  <si>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</si>
  <si>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</si>
  <si>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</si>
  <si>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</si>
  <si>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</si>
  <si>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</si>
  <si>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</si>
  <si>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</si>
  <si>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</si>
  <si>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</si>
  <si>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</si>
  <si>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</si>
  <si>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</si>
  <si>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</si>
  <si>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</si>
  <si>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</si>
  <si>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</si>
  <si>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</si>
  <si>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</si>
  <si>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</si>
  <si>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</si>
  <si>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</si>
  <si>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</si>
  <si>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</si>
  <si>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</si>
  <si>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</si>
  <si>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</si>
  <si>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</si>
  <si>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</si>
  <si>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</si>
  <si>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</si>
  <si>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</si>
  <si>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</si>
  <si>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</si>
  <si>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</si>
  <si>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</si>
  <si>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</si>
  <si>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</si>
  <si>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</si>
  <si>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</si>
  <si>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</si>
  <si>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</si>
  <si>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</si>
  <si>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</si>
  <si>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</si>
  <si>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</si>
  <si>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</si>
  <si>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</si>
  <si>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</si>
  <si>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</si>
  <si>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</si>
  <si>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</si>
  <si>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</si>
  <si>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</si>
  <si>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</si>
  <si>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</si>
  <si>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</si>
  <si>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</si>
  <si>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</si>
  <si>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</si>
  <si>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</si>
  <si>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</si>
  <si>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</si>
  <si>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</si>
  <si>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</si>
  <si>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</si>
  <si>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</si>
  <si>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</si>
  <si>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</si>
  <si>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</si>
  <si>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</si>
  <si>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</si>
  <si>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</si>
  <si>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</si>
  <si>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</si>
  <si>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</si>
  <si>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</si>
  <si>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</si>
  <si>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</si>
  <si>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</si>
  <si>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</si>
  <si>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</si>
  <si>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</si>
  <si>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</si>
  <si>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</si>
  <si>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</si>
  <si>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</si>
  <si>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</si>
  <si>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</si>
  <si>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</si>
  <si>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</si>
  <si>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</si>
  <si>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</si>
  <si>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</si>
  <si>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</si>
  <si>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</si>
  <si>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</si>
  <si>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</si>
  <si>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</si>
  <si>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</si>
  <si>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</si>
  <si>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</si>
  <si>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</si>
  <si>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</si>
  <si>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</si>
  <si>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</si>
  <si>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</si>
  <si>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</si>
  <si>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</si>
  <si>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</si>
  <si>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</si>
  <si>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</si>
  <si>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</si>
  <si>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</si>
  <si>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</si>
  <si>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</si>
  <si>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</si>
  <si>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</si>
  <si>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</si>
  <si>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</si>
  <si>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</si>
  <si>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</si>
  <si>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</si>
  <si>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</si>
  <si>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</si>
  <si>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</si>
  <si>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</si>
  <si>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</si>
  <si>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</si>
  <si>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</si>
  <si>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</si>
  <si>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</si>
  <si>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</si>
  <si>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</si>
  <si>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</si>
  <si>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</si>
  <si>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</si>
  <si>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</si>
  <si>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</si>
  <si>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</si>
  <si>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</si>
  <si>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</si>
  <si>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</si>
  <si>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</si>
  <si>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</si>
  <si>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</si>
  <si>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</si>
  <si>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</si>
  <si>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</si>
  <si>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</si>
  <si>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</si>
  <si>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</si>
  <si>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</si>
  <si>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</si>
  <si>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</si>
  <si>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</si>
  <si>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</si>
  <si>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</si>
  <si>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</si>
  <si>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</si>
  <si>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</si>
  <si>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</si>
  <si>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</si>
  <si>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</si>
  <si>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</si>
  <si>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</si>
  <si>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</si>
  <si>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</si>
  <si>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</si>
  <si>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</si>
  <si>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</si>
  <si>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</si>
  <si>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</si>
  <si>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</si>
  <si>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</si>
  <si>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</si>
  <si>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</si>
  <si>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</si>
  <si>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</si>
  <si>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</si>
  <si>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</si>
  <si>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</si>
  <si>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</si>
  <si>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</si>
  <si>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</si>
  <si>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</si>
  <si>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</si>
  <si>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</si>
  <si>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</si>
  <si>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</si>
  <si>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</si>
  <si>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</si>
  <si>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</si>
  <si>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</si>
  <si>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</si>
  <si>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</si>
  <si>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</si>
  <si>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</si>
  <si>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</si>
  <si>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</si>
  <si>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</si>
  <si>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</si>
  <si>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</si>
  <si>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</si>
  <si>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</si>
  <si>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</si>
  <si>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</si>
  <si>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</si>
  <si>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</si>
  <si>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</si>
  <si>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</si>
  <si>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</si>
  <si>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</si>
  <si>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</si>
  <si>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</si>
  <si>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</si>
  <si>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</si>
  <si>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</si>
  <si>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</si>
  <si>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</si>
  <si>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</si>
  <si>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</si>
  <si>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</si>
  <si>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</si>
  <si>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</si>
  <si>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</si>
  <si>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</si>
  <si>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</si>
  <si>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</si>
  <si>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</si>
  <si>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</si>
  <si>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</si>
  <si>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</si>
  <si>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</si>
  <si>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</si>
  <si>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</si>
  <si>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</si>
  <si>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</si>
  <si>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</si>
  <si>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</si>
  <si>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</si>
  <si>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</si>
  <si>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</si>
  <si>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</si>
  <si>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</si>
  <si>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</si>
  <si>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</si>
  <si>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</si>
  <si>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</si>
  <si>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</si>
  <si>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</si>
  <si>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</si>
  <si>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</si>
  <si>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</si>
  <si>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</si>
  <si>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</si>
  <si>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</si>
  <si>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</si>
  <si>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</si>
  <si>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</si>
  <si>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</si>
  <si>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</si>
  <si>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</si>
  <si>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</si>
  <si>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</si>
  <si>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</si>
  <si>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</si>
  <si>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</si>
  <si>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</si>
  <si>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</si>
  <si>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</si>
  <si>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</si>
  <si>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</si>
  <si>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</si>
  <si>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</si>
  <si>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</si>
  <si>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</si>
  <si>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</si>
  <si>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</si>
  <si>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</si>
  <si>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</si>
  <si>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</si>
  <si>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</si>
  <si>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</si>
  <si>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</si>
  <si>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</si>
  <si>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</si>
  <si>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</si>
  <si>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</si>
  <si>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</si>
  <si>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</si>
  <si>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</si>
  <si>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</si>
  <si>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</si>
  <si>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</si>
  <si>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</si>
  <si>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</si>
  <si>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</si>
  <si>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</si>
  <si>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</si>
  <si>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</si>
  <si>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</si>
  <si>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</si>
  <si>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</si>
  <si>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</si>
  <si>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</si>
  <si>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</si>
  <si>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</si>
  <si>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</si>
  <si>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</si>
  <si>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</si>
  <si>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</si>
  <si>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</si>
  <si>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</si>
  <si>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</si>
  <si>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</si>
  <si>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</si>
  <si>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</si>
  <si>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</si>
  <si>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</si>
  <si>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</si>
  <si>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</si>
  <si>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</si>
  <si>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</si>
  <si>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</si>
  <si>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</si>
  <si>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</si>
  <si>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</si>
  <si>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</si>
  <si>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</si>
  <si>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</si>
  <si>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</si>
  <si>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</si>
  <si>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</si>
  <si>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</si>
  <si>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</si>
  <si>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</si>
  <si>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</si>
  <si>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</si>
  <si>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</si>
  <si>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</si>
  <si>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</si>
  <si>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</si>
  <si>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</si>
  <si>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</si>
  <si>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</si>
  <si>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</si>
  <si>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</si>
  <si>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</si>
  <si>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</si>
  <si>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</si>
  <si>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</si>
  <si>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</si>
  <si>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</si>
  <si>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</si>
  <si>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</si>
  <si>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</si>
  <si>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</si>
  <si>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</si>
  <si>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</si>
  <si>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</si>
  <si>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</si>
  <si>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</si>
  <si>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</si>
  <si>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</si>
  <si>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</si>
  <si>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</si>
  <si>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</si>
  <si>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</si>
  <si>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</si>
  <si>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</si>
  <si>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</si>
  <si>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</si>
  <si>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</si>
  <si>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</si>
  <si>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</si>
  <si>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</si>
  <si>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</si>
  <si>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</si>
  <si>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</si>
  <si>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</si>
  <si>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</si>
  <si>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</si>
  <si>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</si>
  <si>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</si>
  <si>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</si>
  <si>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</si>
  <si>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</si>
  <si>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</si>
  <si>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</si>
  <si>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</si>
  <si>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</si>
  <si>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</si>
  <si>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</si>
  <si>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</si>
  <si>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</si>
  <si>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</si>
  <si>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</si>
  <si>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</si>
  <si>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</si>
  <si>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</si>
  <si>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</si>
  <si>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</si>
  <si>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</si>
  <si>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</si>
  <si>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</si>
  <si>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</si>
  <si>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</si>
  <si>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</si>
  <si>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</si>
  <si>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</si>
  <si>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</si>
  <si>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</si>
  <si>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</si>
  <si>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</si>
  <si>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</si>
  <si>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</si>
  <si>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</si>
  <si>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</si>
  <si>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</si>
  <si>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</si>
  <si>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</si>
  <si>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</si>
  <si>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</si>
  <si>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</si>
  <si>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</si>
  <si>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</si>
  <si>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</si>
  <si>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</si>
  <si>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</si>
  <si>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</si>
  <si>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</si>
  <si>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</si>
  <si>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</si>
  <si>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</si>
  <si>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</si>
  <si>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</si>
  <si>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</si>
  <si>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</si>
  <si>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</si>
  <si>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</si>
  <si>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</si>
  <si>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</si>
  <si>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</si>
  <si>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</si>
  <si>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</si>
  <si>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</si>
  <si>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</si>
  <si>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</si>
  <si>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</si>
  <si>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</si>
  <si>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</si>
  <si>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</si>
  <si>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</si>
  <si>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</si>
  <si>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</si>
  <si>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</si>
  <si>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</si>
  <si>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</si>
  <si>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</si>
  <si>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</si>
  <si>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</si>
  <si>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</si>
  <si>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</si>
  <si>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</si>
  <si>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</si>
  <si>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</si>
  <si>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</si>
  <si>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</si>
  <si>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</si>
  <si>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</si>
  <si>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</si>
  <si>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</si>
  <si>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</si>
  <si>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</si>
  <si>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</si>
  <si>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</si>
  <si>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</si>
  <si>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</si>
  <si>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</si>
  <si>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</si>
  <si>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</si>
  <si>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</si>
  <si>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</si>
  <si>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</si>
  <si>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</si>
  <si>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</si>
  <si>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</si>
  <si>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</si>
  <si>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</si>
  <si>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</si>
  <si>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</si>
  <si>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</si>
  <si>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</si>
  <si>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</si>
  <si>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</si>
  <si>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</si>
  <si>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</si>
  <si>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</si>
  <si>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</si>
  <si>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</si>
  <si>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</si>
  <si>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</si>
  <si>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</si>
  <si>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</si>
  <si>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</si>
  <si>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</si>
  <si>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</si>
  <si>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</si>
  <si>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</si>
  <si>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</si>
  <si>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</si>
  <si>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</si>
  <si>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</si>
  <si>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</si>
  <si>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</si>
  <si>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</si>
  <si>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</si>
  <si>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</si>
  <si>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</si>
  <si>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</si>
  <si>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</si>
  <si>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</si>
  <si>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</si>
  <si>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</si>
  <si>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</si>
  <si>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</si>
  <si>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</si>
  <si>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</si>
  <si>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</si>
  <si>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</si>
  <si>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</si>
  <si>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</si>
  <si>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</si>
  <si>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</si>
  <si>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</si>
  <si>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</si>
  <si>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</si>
  <si>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</si>
  <si>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</si>
  <si>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</si>
  <si>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</si>
  <si>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</si>
  <si>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</si>
  <si>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</si>
  <si>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</si>
  <si>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</si>
  <si>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</si>
  <si>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</si>
  <si>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</si>
  <si>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</si>
  <si>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</si>
  <si>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</si>
  <si>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</si>
  <si>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</si>
  <si>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</si>
  <si>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</si>
  <si>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</si>
  <si>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</si>
  <si>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</si>
  <si>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</si>
  <si>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</si>
  <si>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</si>
  <si>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</si>
  <si>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</si>
  <si>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</si>
  <si>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</si>
  <si>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</si>
  <si>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</si>
  <si>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</si>
  <si>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</si>
  <si>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</si>
  <si>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</si>
  <si>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</si>
  <si>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</si>
  <si>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</si>
  <si>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</si>
  <si>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</si>
  <si>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</si>
  <si>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</si>
  <si>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</si>
  <si>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</si>
  <si>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</si>
  <si>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</si>
  <si>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</si>
  <si>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</si>
  <si>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</si>
  <si>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</si>
  <si>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</si>
  <si>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</si>
  <si>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</si>
  <si>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</si>
  <si>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</si>
  <si>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</si>
  <si>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</si>
  <si>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</si>
  <si>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</si>
  <si>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</si>
  <si>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</si>
  <si>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</si>
  <si>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</si>
  <si>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</si>
  <si>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</si>
  <si>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</si>
  <si>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</si>
  <si>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</si>
  <si>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</si>
  <si>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</si>
  <si>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</si>
  <si>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</si>
  <si>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</si>
  <si>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</si>
  <si>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</si>
  <si>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</si>
  <si>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</si>
  <si>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</si>
  <si>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</si>
  <si>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</si>
  <si>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</si>
  <si>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</si>
  <si>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</si>
  <si>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</si>
  <si>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</si>
  <si>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</si>
  <si>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</si>
  <si>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</si>
  <si>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</si>
  <si>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</si>
  <si>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</si>
  <si>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</si>
  <si>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</si>
  <si>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</si>
  <si>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</si>
  <si>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</si>
  <si>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</si>
  <si>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</si>
  <si>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</si>
  <si>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</si>
  <si>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</si>
  <si>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</si>
  <si>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</si>
  <si>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</si>
  <si>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</si>
  <si>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</si>
  <si>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</si>
  <si>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</si>
  <si>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</si>
  <si>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</si>
  <si>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</si>
  <si>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</si>
  <si>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</si>
  <si>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</si>
  <si>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</si>
  <si>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</si>
  <si>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</si>
  <si>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</si>
  <si>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</si>
  <si>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</si>
  <si>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</si>
  <si>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</si>
  <si>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</si>
  <si>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</si>
  <si>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</si>
  <si>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</si>
  <si>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</si>
  <si>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</si>
  <si>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</si>
  <si>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</si>
  <si>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</si>
  <si>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</si>
  <si>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</si>
  <si>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</si>
  <si>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</si>
  <si>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</si>
  <si>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</si>
  <si>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</si>
  <si>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</si>
  <si>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</si>
  <si>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</si>
  <si>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</si>
  <si>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</si>
  <si>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</si>
  <si>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</si>
  <si>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</si>
  <si>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</si>
  <si>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</si>
  <si>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</si>
  <si>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</si>
  <si>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</si>
  <si>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</si>
  <si>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</si>
  <si>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</si>
  <si>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</si>
  <si>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</si>
  <si>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</si>
  <si>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</si>
  <si>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</si>
  <si>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</si>
  <si>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</si>
  <si>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</si>
  <si>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</si>
  <si>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</si>
  <si>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</si>
  <si>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</si>
  <si>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</si>
  <si>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</si>
  <si>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</si>
  <si>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</si>
  <si>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</si>
  <si>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</si>
  <si>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</si>
  <si>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</si>
  <si>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</si>
  <si>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</si>
  <si>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</si>
  <si>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</si>
  <si>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</si>
  <si>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</si>
  <si>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</si>
  <si>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</si>
  <si>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</si>
  <si>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</si>
  <si>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</si>
  <si>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</si>
  <si>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</si>
  <si>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</si>
  <si>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</si>
  <si>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</si>
  <si>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</si>
  <si>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</si>
  <si>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</si>
  <si>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</si>
  <si>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</si>
  <si>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</si>
  <si>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</si>
  <si>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</si>
  <si>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</si>
  <si>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</si>
  <si>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</si>
  <si>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</si>
  <si>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</si>
  <si>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</si>
  <si>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</si>
  <si>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</si>
  <si>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</si>
  <si>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</si>
  <si>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</si>
  <si>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</si>
  <si>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</si>
  <si>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</si>
  <si>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</si>
  <si>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</si>
  <si>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</si>
  <si>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</si>
  <si>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</si>
  <si>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</si>
  <si>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</si>
  <si>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</si>
  <si>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</si>
  <si>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</si>
  <si>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</si>
  <si>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</si>
  <si>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</si>
  <si>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</si>
  <si>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</si>
  <si>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</si>
  <si>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</si>
  <si>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</si>
  <si>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</si>
  <si>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</si>
  <si>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</si>
  <si>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</si>
  <si>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</si>
  <si>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</si>
  <si>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</si>
  <si>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</si>
  <si>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</si>
  <si>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</si>
  <si>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</si>
  <si>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</si>
  <si>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</si>
  <si>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</si>
  <si>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</si>
  <si>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</si>
  <si>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</si>
  <si>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</si>
  <si>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</si>
  <si>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</si>
  <si>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</si>
  <si>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</si>
  <si>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</si>
  <si>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</si>
  <si>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</si>
  <si>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</si>
  <si>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</si>
  <si>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</si>
  <si>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</si>
  <si>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</si>
  <si>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</si>
  <si>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</si>
  <si>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</si>
  <si>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</si>
  <si>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</si>
  <si>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</si>
  <si>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</si>
  <si>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</si>
  <si>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</si>
  <si>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</si>
  <si>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</si>
  <si>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</si>
  <si>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</si>
  <si>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</si>
  <si>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</si>
  <si>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</si>
  <si>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</si>
  <si>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</si>
  <si>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</si>
  <si>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</si>
  <si>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</si>
  <si>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</si>
  <si>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</si>
  <si>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</si>
  <si>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</si>
  <si>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</si>
  <si>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</si>
  <si>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</si>
  <si>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</si>
  <si>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</si>
  <si>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</si>
  <si>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</si>
  <si>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</si>
  <si>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</si>
  <si>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</si>
  <si>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</si>
  <si>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</si>
  <si>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</si>
  <si>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</si>
  <si>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</si>
  <si>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</si>
  <si>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</si>
  <si>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</si>
  <si>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</si>
  <si>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</si>
  <si>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</si>
  <si>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</si>
  <si>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</si>
  <si>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</si>
  <si>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</si>
  <si>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</si>
  <si>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</si>
  <si>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</si>
  <si>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</si>
  <si>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</si>
  <si>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</si>
  <si>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</si>
  <si>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</si>
  <si>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</si>
  <si>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</si>
  <si>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</si>
  <si>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</si>
  <si>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</si>
  <si>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</si>
  <si>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</si>
  <si>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</si>
  <si>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</si>
  <si>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</si>
  <si>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</si>
  <si>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</si>
  <si>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</si>
  <si>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</si>
  <si>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</si>
  <si>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</si>
  <si>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</si>
  <si>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</si>
  <si>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</si>
  <si>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</si>
  <si>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</si>
  <si>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</si>
  <si>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</si>
  <si>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</si>
  <si>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</si>
  <si>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</si>
  <si>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</si>
  <si>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</si>
  <si>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</si>
  <si>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</si>
  <si>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</si>
  <si>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</si>
  <si>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</si>
  <si>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</si>
  <si>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</si>
  <si>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</si>
  <si>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</si>
  <si>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</si>
  <si>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</si>
  <si>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</si>
  <si>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</si>
  <si>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</si>
  <si>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</si>
  <si>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</si>
  <si>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</si>
  <si>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</si>
  <si>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</si>
  <si>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</si>
  <si>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</si>
  <si>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</si>
  <si>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</si>
  <si>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</si>
  <si>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</si>
  <si>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</si>
  <si>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</si>
  <si>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</si>
  <si>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</si>
  <si>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</si>
  <si>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</si>
  <si>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</si>
  <si>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</si>
  <si>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</si>
  <si>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</si>
  <si>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</si>
  <si>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</si>
  <si>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</si>
  <si>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</si>
  <si>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</si>
  <si>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</si>
  <si>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</si>
  <si>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</si>
  <si>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</si>
  <si>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</si>
  <si>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</si>
  <si>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</si>
  <si>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</si>
  <si>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</si>
  <si>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</si>
  <si>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</si>
  <si>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</si>
  <si>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</si>
  <si>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</si>
  <si>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</si>
  <si>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</si>
  <si>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</si>
  <si>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</si>
  <si>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</si>
  <si>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</si>
  <si>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</si>
  <si>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</si>
  <si>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</si>
  <si>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</si>
  <si>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</si>
  <si>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</si>
  <si>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</si>
  <si>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</si>
  <si>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</si>
  <si>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</si>
  <si>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</si>
  <si>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</si>
  <si>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</si>
  <si>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</si>
  <si>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</si>
  <si>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</si>
  <si>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</si>
  <si>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</si>
  <si>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</si>
  <si>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</si>
  <si>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</si>
  <si>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</si>
  <si>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</si>
  <si>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</si>
  <si>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</si>
  <si>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</si>
  <si>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</si>
  <si>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</si>
  <si>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</si>
  <si>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</si>
  <si>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</si>
  <si>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</si>
  <si>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</si>
  <si>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</si>
  <si>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</si>
  <si>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</si>
  <si>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</si>
  <si>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</si>
  <si>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</si>
  <si>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</si>
  <si>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</si>
  <si>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</si>
  <si>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</si>
  <si>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</si>
  <si>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</si>
  <si>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</si>
  <si>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</si>
  <si>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</si>
  <si>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</si>
  <si>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</si>
  <si>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</si>
  <si>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</si>
  <si>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</si>
  <si>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</si>
  <si>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</si>
  <si>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</si>
  <si>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</si>
  <si>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</si>
  <si>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</si>
  <si>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</si>
  <si>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</si>
  <si>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</si>
  <si>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</si>
  <si>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</si>
  <si>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</si>
  <si>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</si>
  <si>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</si>
  <si>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</si>
  <si>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</si>
  <si>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</si>
  <si>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</si>
  <si>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</si>
  <si>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</si>
  <si>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</si>
  <si>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</si>
  <si>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</si>
  <si>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</si>
  <si>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</si>
  <si>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</si>
  <si>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</si>
  <si>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</si>
  <si>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</si>
  <si>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</si>
  <si>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</si>
  <si>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</si>
  <si>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</si>
  <si>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</si>
  <si>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</si>
  <si>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</si>
  <si>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</si>
  <si>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</si>
  <si>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</si>
  <si>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</si>
  <si>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</si>
  <si>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</si>
  <si>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</si>
  <si>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</si>
  <si>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</si>
  <si>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</si>
  <si>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</si>
  <si>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</si>
  <si>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</si>
  <si>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</si>
  <si>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</si>
  <si>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</si>
  <si>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</si>
  <si>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</si>
  <si>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</si>
  <si>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</si>
  <si>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</si>
  <si>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</si>
  <si>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</si>
  <si>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</si>
  <si>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</si>
  <si>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</si>
  <si>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</si>
  <si>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</si>
  <si>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</si>
  <si>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</si>
  <si>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</si>
  <si>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</si>
  <si>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</si>
  <si>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</si>
  <si>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</si>
  <si>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</si>
  <si>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</si>
  <si>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</si>
  <si>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</si>
  <si>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</si>
  <si>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</si>
  <si>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</si>
  <si>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</si>
  <si>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</si>
  <si>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</si>
  <si>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</si>
  <si>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</si>
  <si>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</si>
  <si>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</si>
  <si>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</si>
  <si>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</si>
  <si>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</si>
  <si>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</si>
  <si>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</si>
  <si>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</si>
  <si>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</si>
  <si>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</si>
  <si>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</si>
  <si>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</si>
  <si>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</si>
  <si>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</si>
  <si>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</si>
  <si>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</si>
  <si>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</si>
  <si>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</si>
  <si>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</si>
  <si>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</si>
  <si>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</si>
  <si>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</si>
  <si>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</si>
  <si>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</si>
  <si>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</si>
  <si>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</si>
  <si>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</si>
  <si>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</si>
  <si>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</si>
  <si>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</si>
  <si>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</si>
  <si>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</si>
  <si>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</si>
  <si>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</si>
  <si>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</si>
  <si>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</si>
  <si>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</si>
  <si>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</si>
  <si>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</si>
  <si>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</si>
  <si>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</si>
  <si>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</si>
  <si>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</si>
  <si>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</si>
  <si>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</si>
  <si>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</si>
  <si>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</si>
  <si>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</si>
  <si>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</si>
  <si>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</si>
  <si>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</si>
  <si>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</si>
  <si>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</si>
  <si>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</si>
  <si>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</si>
  <si>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</si>
  <si>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</si>
  <si>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</si>
  <si>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</si>
  <si>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</si>
  <si>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</si>
  <si>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</si>
  <si>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</si>
  <si>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</si>
  <si>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</si>
  <si>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</si>
  <si>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</si>
  <si>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</si>
  <si>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</si>
  <si>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</si>
  <si>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</si>
  <si>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</si>
  <si>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</si>
  <si>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</si>
  <si>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</si>
  <si>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</si>
  <si>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</si>
  <si>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</si>
  <si>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</si>
  <si>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</si>
  <si>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</si>
  <si>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</si>
  <si>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</si>
  <si>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</si>
  <si>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</si>
  <si>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</si>
  <si>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</si>
  <si>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</si>
  <si>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</si>
  <si>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</si>
  <si>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</si>
  <si>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</si>
  <si>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</si>
  <si>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</si>
  <si>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</si>
  <si>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</si>
  <si>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</si>
  <si>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</si>
  <si>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</si>
  <si>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</si>
  <si>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</si>
  <si>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</si>
  <si>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</si>
  <si>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</si>
  <si>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</si>
  <si>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</si>
  <si>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</si>
  <si>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</si>
  <si>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</si>
  <si>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</si>
  <si>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</si>
  <si>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</si>
  <si>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</si>
  <si>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</si>
  <si>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</si>
  <si>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</si>
  <si>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</si>
  <si>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</si>
  <si>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</si>
  <si>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</si>
  <si>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</si>
  <si>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</si>
  <si>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</si>
  <si>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</si>
  <si>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</si>
  <si>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</si>
  <si>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</si>
  <si>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</si>
  <si>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</si>
  <si>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</si>
  <si>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</si>
  <si>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</si>
  <si>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</si>
  <si>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</si>
  <si>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</si>
  <si>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</si>
  <si>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</si>
  <si>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</si>
  <si>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</si>
  <si>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</si>
  <si>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</si>
  <si>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</si>
  <si>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</si>
  <si>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</si>
  <si>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</si>
  <si>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</si>
  <si>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</si>
  <si>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</si>
  <si>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</si>
  <si>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</si>
  <si>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</si>
  <si>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</si>
  <si>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</si>
  <si>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</si>
  <si>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</si>
  <si>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</si>
  <si>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</si>
  <si>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</si>
  <si>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</si>
  <si>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</si>
  <si>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</si>
  <si>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</si>
  <si>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</si>
  <si>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</si>
  <si>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</si>
  <si>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</si>
  <si>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</si>
  <si>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</si>
  <si>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</si>
  <si>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</si>
  <si>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</si>
  <si>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</si>
  <si>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</si>
  <si>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</si>
  <si>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</si>
  <si>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</si>
  <si>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</si>
  <si>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</si>
  <si>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</si>
  <si>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</si>
  <si>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</si>
  <si>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</si>
  <si>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</si>
  <si>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</si>
  <si>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</si>
  <si>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</si>
  <si>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</si>
  <si>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</si>
  <si>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</si>
  <si>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</si>
  <si>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</si>
  <si>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</si>
  <si>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</si>
  <si>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</si>
  <si>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</si>
  <si>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</si>
  <si>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</si>
  <si>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</si>
  <si>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</si>
  <si>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</si>
  <si>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</si>
  <si>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</si>
  <si>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</si>
  <si>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</si>
  <si>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</si>
  <si>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</si>
  <si>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</si>
  <si>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</si>
  <si>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</si>
  <si>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</si>
  <si>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</si>
  <si>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</si>
  <si>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</si>
  <si>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</si>
  <si>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</si>
  <si>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</si>
  <si>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</si>
  <si>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</si>
  <si>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</si>
  <si>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</si>
  <si>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</si>
  <si>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</si>
  <si>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</si>
  <si>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</si>
  <si>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</si>
  <si>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</si>
  <si>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</si>
  <si>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</si>
  <si>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</si>
  <si>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</si>
  <si>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</si>
  <si>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</si>
  <si>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</si>
  <si>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</si>
  <si>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</si>
  <si>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</si>
  <si>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</si>
  <si>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</si>
  <si>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</si>
  <si>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</si>
  <si>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</si>
  <si>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</si>
  <si>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</si>
  <si>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</si>
  <si>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</si>
  <si>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</si>
  <si>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</si>
  <si>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</si>
  <si>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</si>
  <si>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</si>
  <si>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</si>
  <si>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</si>
  <si>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</si>
  <si>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</si>
  <si>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</si>
  <si>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</si>
  <si>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</si>
  <si>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</si>
  <si>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</si>
  <si>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</si>
  <si>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</si>
  <si>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</si>
  <si>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</si>
  <si>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</si>
  <si>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</si>
  <si>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</si>
  <si>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</si>
  <si>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</si>
  <si>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</si>
  <si>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</si>
  <si>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</si>
  <si>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</si>
  <si>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</si>
  <si>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</si>
  <si>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</si>
  <si>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</si>
  <si>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</si>
  <si>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</si>
  <si>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</si>
  <si>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</si>
  <si>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</si>
  <si>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</si>
  <si>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</si>
  <si>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</si>
  <si>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</si>
  <si>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</si>
  <si>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</si>
  <si>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</si>
  <si>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</si>
  <si>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</si>
  <si>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</si>
  <si>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</si>
  <si>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</si>
  <si>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</si>
  <si>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</si>
  <si>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</si>
  <si>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</si>
  <si>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</si>
  <si>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</si>
  <si>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</si>
  <si>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</si>
  <si>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</si>
  <si>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</si>
  <si>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</si>
  <si>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</si>
  <si>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</si>
  <si>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</si>
  <si>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</si>
  <si>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</si>
  <si>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</si>
  <si>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</si>
  <si>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</si>
  <si>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</si>
  <si>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</si>
  <si>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</si>
  <si>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</si>
  <si>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</si>
  <si>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</si>
  <si>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</si>
  <si>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</si>
  <si>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</si>
  <si>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</si>
  <si>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</si>
  <si>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</si>
  <si>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</si>
  <si>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</si>
  <si>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</si>
  <si>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</si>
  <si>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</si>
  <si>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</si>
  <si>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</si>
  <si>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</si>
  <si>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</si>
  <si>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</si>
  <si>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</si>
  <si>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</si>
  <si>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</si>
  <si>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</si>
  <si>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</si>
  <si>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</si>
  <si>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</si>
  <si>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</si>
  <si>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</si>
  <si>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</si>
  <si>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</si>
  <si>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</si>
  <si>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</si>
  <si>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</si>
  <si>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</si>
  <si>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</si>
  <si>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</si>
  <si>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</si>
  <si>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</si>
  <si>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</si>
  <si>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</si>
  <si>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</si>
  <si>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</si>
  <si>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</si>
  <si>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</si>
  <si>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</si>
  <si>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</si>
  <si>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</si>
  <si>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</si>
  <si>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</si>
  <si>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</si>
  <si>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</si>
  <si>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</si>
  <si>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</si>
  <si>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</si>
  <si>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</si>
  <si>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</si>
  <si>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</si>
  <si>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</si>
  <si>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</si>
  <si>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</si>
  <si>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</si>
  <si>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</si>
  <si>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</si>
  <si>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</si>
  <si>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</si>
  <si>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</si>
  <si>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</si>
  <si>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</si>
  <si>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</si>
  <si>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</si>
  <si>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</si>
  <si>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</si>
  <si>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</si>
  <si>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</si>
  <si>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</si>
  <si>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</si>
  <si>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</si>
  <si>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</si>
  <si>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</si>
  <si>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</si>
  <si>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</si>
  <si>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</si>
  <si>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</si>
  <si>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</si>
  <si>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</si>
  <si>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</si>
  <si>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</si>
  <si>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</si>
  <si>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</si>
  <si>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</si>
  <si>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</si>
  <si>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</si>
  <si>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</si>
  <si>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</si>
  <si>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</si>
  <si>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</si>
  <si>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</si>
  <si>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</si>
  <si>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</si>
  <si>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</si>
  <si>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</si>
  <si>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</si>
  <si>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</si>
  <si>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</si>
  <si>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</si>
  <si>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</si>
  <si>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</si>
  <si>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</si>
  <si>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</si>
  <si>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</si>
  <si>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</si>
  <si>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</si>
  <si>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</si>
  <si>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</si>
  <si>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</si>
  <si>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</si>
  <si>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</si>
  <si>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</si>
  <si>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</si>
  <si>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</si>
  <si>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</si>
  <si>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</si>
  <si>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</si>
  <si>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</si>
  <si>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</si>
  <si>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</si>
  <si>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</si>
  <si>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</si>
  <si>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</si>
  <si>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</si>
  <si>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</si>
  <si>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</si>
  <si>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</si>
  <si>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</si>
  <si>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</si>
  <si>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</si>
  <si>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</si>
  <si>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</si>
  <si>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</si>
  <si>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</si>
  <si>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</si>
  <si>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</si>
  <si>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</si>
  <si>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</si>
  <si>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</si>
  <si>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</si>
  <si>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</si>
  <si>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</si>
  <si>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</si>
  <si>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</si>
  <si>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</si>
  <si>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</si>
  <si>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</si>
  <si>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</si>
  <si>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</si>
  <si>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</si>
  <si>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</si>
  <si>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</si>
  <si>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</si>
  <si>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</si>
  <si>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</si>
  <si>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</si>
  <si>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</si>
  <si>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</si>
  <si>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</si>
  <si>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</si>
  <si>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</si>
  <si>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</si>
  <si>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</si>
  <si>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</si>
  <si>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</si>
  <si>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</si>
  <si>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</si>
  <si>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</si>
  <si>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</si>
  <si>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</si>
  <si>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</si>
  <si>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</si>
  <si>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</si>
  <si>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</si>
  <si>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</si>
  <si>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</si>
  <si>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</si>
  <si>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</si>
  <si>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</si>
  <si>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</si>
  <si>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</si>
  <si>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</si>
  <si>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</si>
  <si>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</si>
  <si>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</si>
  <si>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</si>
  <si>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</si>
  <si>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</si>
  <si>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</si>
  <si>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</si>
  <si>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</si>
  <si>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</si>
  <si>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</si>
  <si>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</si>
  <si>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</si>
  <si>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</si>
  <si>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</si>
  <si>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</si>
  <si>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</si>
  <si>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</si>
  <si>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</si>
  <si>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</si>
  <si>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</si>
  <si>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</si>
  <si>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</si>
  <si>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</si>
  <si>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</si>
  <si>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</si>
  <si>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</si>
  <si>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</si>
  <si>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</si>
  <si>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</si>
  <si>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</si>
  <si>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</si>
  <si>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</si>
  <si>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</si>
  <si>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</si>
  <si>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</si>
  <si>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</si>
  <si>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</si>
  <si>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</si>
  <si>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</si>
  <si>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</si>
  <si>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</si>
  <si>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</si>
  <si>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</si>
  <si>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</si>
  <si>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</si>
  <si>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</si>
  <si>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</si>
  <si>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</si>
  <si>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</si>
  <si>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</si>
  <si>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</si>
  <si>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</si>
  <si>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</si>
  <si>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</si>
  <si>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</si>
  <si>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</si>
  <si>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</si>
  <si>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</si>
  <si>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</si>
  <si>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</si>
  <si>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</si>
  <si>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</si>
  <si>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</si>
  <si>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</si>
  <si>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</si>
  <si>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</si>
  <si>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</si>
  <si>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</si>
  <si>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</si>
  <si>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</si>
  <si>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</si>
  <si>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</si>
  <si>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</si>
  <si>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</si>
  <si>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</si>
  <si>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</si>
  <si>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</si>
  <si>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</si>
  <si>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</si>
  <si>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</si>
  <si>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</si>
  <si>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</si>
  <si>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</si>
  <si>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</si>
  <si>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</si>
  <si>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</si>
  <si>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</si>
  <si>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</si>
  <si>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</si>
  <si>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</si>
  <si>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</si>
  <si>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</si>
  <si>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</si>
  <si>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</si>
  <si>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</si>
  <si>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</si>
  <si>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</si>
  <si>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</si>
  <si>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</si>
  <si>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</si>
  <si>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</si>
  <si>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</si>
  <si>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</si>
  <si>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</si>
  <si>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</si>
  <si>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</si>
  <si>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</si>
  <si>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</si>
  <si>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</si>
  <si>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</si>
  <si>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</si>
  <si>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</si>
  <si>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</si>
  <si>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</si>
  <si>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</si>
  <si>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</si>
  <si>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</si>
  <si>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</si>
  <si>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</si>
  <si>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</si>
  <si>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</si>
  <si>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</si>
  <si>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</si>
  <si>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</si>
  <si>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</si>
  <si>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</si>
  <si>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</si>
  <si>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</si>
  <si>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</si>
  <si>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</si>
  <si>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</si>
  <si>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</si>
  <si>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</si>
  <si>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</si>
  <si>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</si>
  <si>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</si>
  <si>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</si>
  <si>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</si>
  <si>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</si>
  <si>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</si>
  <si>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</si>
  <si>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</si>
  <si>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</si>
  <si>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</si>
  <si>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</si>
  <si>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</si>
  <si>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</si>
  <si>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</si>
  <si>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</si>
  <si>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</si>
  <si>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</si>
  <si>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</si>
  <si>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</si>
  <si>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</si>
  <si>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</si>
  <si>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</si>
  <si>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</si>
  <si>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</si>
  <si>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</si>
  <si>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</si>
  <si>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</si>
  <si>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</si>
  <si>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</si>
  <si>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</si>
  <si>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</si>
  <si>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</si>
  <si>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</si>
  <si>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</si>
  <si>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</si>
  <si>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</si>
  <si>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</si>
  <si>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</si>
  <si>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</si>
  <si>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</si>
  <si>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</si>
  <si>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</si>
  <si>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</si>
  <si>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</si>
  <si>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</si>
  <si>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</si>
  <si>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</si>
  <si>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</si>
  <si>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</si>
  <si>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</si>
  <si>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</si>
  <si>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</si>
  <si>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</si>
  <si>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</si>
  <si>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</si>
  <si>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</si>
  <si>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</si>
  <si>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</si>
  <si>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</si>
  <si>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</si>
  <si>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</si>
  <si>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</si>
  <si>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</si>
  <si>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</si>
  <si>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</si>
  <si>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</si>
  <si>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</si>
  <si>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</si>
  <si>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</si>
  <si>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</si>
  <si>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</si>
  <si>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</si>
  <si>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</si>
  <si>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</si>
  <si>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</si>
  <si>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</si>
  <si>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</si>
  <si>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</si>
  <si>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</si>
  <si>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</si>
  <si>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</si>
  <si>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</si>
  <si>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</si>
  <si>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</si>
  <si>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</si>
  <si>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</si>
  <si>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</si>
  <si>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</si>
  <si>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</si>
  <si>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</si>
  <si>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</si>
  <si>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</si>
  <si>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</si>
  <si>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</si>
  <si>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</si>
  <si>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</si>
  <si>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</si>
  <si>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</si>
  <si>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</si>
  <si>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</si>
  <si>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</si>
  <si>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</si>
  <si>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</si>
  <si>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</si>
  <si>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</si>
  <si>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</si>
  <si>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</si>
  <si>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</si>
  <si>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</si>
  <si>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</si>
  <si>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</si>
  <si>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</si>
  <si>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</si>
  <si>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</si>
  <si>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</si>
  <si>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</si>
  <si>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25-18-2019-212</t>
  </si>
  <si>
    <t>25-18-2019-211</t>
  </si>
  <si>
    <t>25-18-2019-213</t>
  </si>
  <si>
    <t>25-18-2019-215</t>
  </si>
  <si>
    <t>68-151-2019</t>
  </si>
  <si>
    <t>68-196-2019</t>
  </si>
  <si>
    <t>11-0508-2019</t>
  </si>
  <si>
    <t>248-2010</t>
  </si>
  <si>
    <t>31/12/2010</t>
  </si>
  <si>
    <t>223-2015</t>
  </si>
  <si>
    <t>02/02/2015</t>
  </si>
  <si>
    <t>31/12/2015</t>
  </si>
  <si>
    <t>25-18-2016-524</t>
  </si>
  <si>
    <t>08/02/2016</t>
  </si>
  <si>
    <t>31/07/2016</t>
  </si>
  <si>
    <t>25-18-2016-523</t>
  </si>
  <si>
    <t>25-18-2016-522</t>
  </si>
  <si>
    <t>31/10/2016</t>
  </si>
  <si>
    <t>11-1132-2018</t>
  </si>
  <si>
    <t>01/11/2018</t>
  </si>
  <si>
    <t>07/12/2018</t>
  </si>
  <si>
    <t>68-401-2018</t>
  </si>
  <si>
    <t>11-440-2016</t>
  </si>
  <si>
    <t>11-1702-2016</t>
  </si>
  <si>
    <t>01/11/2016</t>
  </si>
  <si>
    <t>31/10/2017</t>
  </si>
  <si>
    <t>25-18-2017-662</t>
  </si>
  <si>
    <t>09/02/2018</t>
  </si>
  <si>
    <t>31/07/2018</t>
  </si>
  <si>
    <t xml:space="preserve">PRESTAR EL SERVICIO HOGARES INFANTILES  HI, DE CONFORMIDAD CN EL MANUAL OPERATIVO DE LA MODALIDAD INSTITUCIONAL Y LA DIRECTRICES ESTABLECIDAS POR EL ICBF, EN ARMONIA CON LA POLITICA DE STADO PARA EL DESARROLLO INTEGRAL  DE LA PRIMERA INFANCIA DE CERO A SIEMPRE   </t>
  </si>
  <si>
    <t>BRINDAR ATENCION INTEGRAL A NIÑOS Y NIÑAS MENORES ENTRE 6 MESES Y LOS 5 AÑOS  DE EDAD CON VULNERABILIDAD ECONOMICA Y SOCIAL PRIORITARIAMENTE A QUIENES POR RAZONES DE TRABAJO  DE SUS PADRES O ADULTO RESPONSABLE  DE SU CIUIDADO  PERMANECEN SOLOS TEMPORALMENTE  Y A LOS HIJOS DE FAMILIAS EN SITUACION DE DESPLAZAMIENTO</t>
  </si>
  <si>
    <t xml:space="preserve">ATENDER A LA PRIMERA INFANCIA EN EL MARCO DE LA ESTRATEGIA DE CERO A SIEMPRE DE CONFRMIDAD CON LAS DIRECRICES LINEAMIENTOS Y PARAMETROS ESTABLECIDOS POR EL ICBF  ASI COMO REGULAR LAS RELACIONES  ENTRE LAS PARTES DERIVADAS DE LA ENTREGA  DE APORTES DE ICBF A LA ENTIDAD ADMINISTRADORA DE SERVICIO PARA UQUE ESTE ASUMA CON SU PERSONAL Y BAJO SU EXCLUSIVA RESPONSABILIDAD DICHA ATENCIÓN </t>
  </si>
  <si>
    <t xml:space="preserve">PRESTR EL SERVICIO DE ATENCION INICIAL Y CUIDADO DE LOS NIÑOS  Y NIÑAS MENORES DE 5 AÑOS  O HASTA SU INGRESO AL GRADO DE TRANSICION  Y A MUJERES GESTANTES  Y MADRES EN PERIODO DE LACTANCIA C ON EL FIN DE PROMOVER EL DESARROLLO INTEGRAL  DE LA PRIMER AINFANCIA CON CALIDAD, DE CONFORMIDAD CON LOS LINEAMIENTOS DEL MANUAL OPERATIVO , LAS DIRECTRICES, PARAMETROS Y ESTANDARES ESTABLECIDOS POR EL ICBF EN EL MARCO DE LA ESTRATEGIA DE ATENCION INTEGRAL DE CERO A SIEMPRE </t>
  </si>
  <si>
    <t>EJECUTADO</t>
  </si>
  <si>
    <t>11-0481-2020</t>
  </si>
  <si>
    <t>25-18-2020-186</t>
  </si>
  <si>
    <t>25-18-2020-185</t>
  </si>
  <si>
    <t>25-18-2020-188</t>
  </si>
  <si>
    <t>25-18-200-189</t>
  </si>
  <si>
    <t xml:space="preserve">PRESTAR EL SERVICIO HOGARES INFANTILES  HI, DE CONFORMIDAD CN EL MANUAL OPERATIVO DE LA MODALIDAD INSTITUCIONAL Y LA DIRECTRICES ESTABLECIDAS POR EL ICBF, EN ARMONIA CON LA POLITICA DE STADO PARA EL DESARROLLO INTEGRAL  DE LA PRIMERA INFANCIA DE CERO A CIEMPRE   </t>
  </si>
  <si>
    <t>NO</t>
  </si>
  <si>
    <t xml:space="preserve">DORIS YANETH AGUDELO REINA </t>
  </si>
  <si>
    <t>6680419</t>
  </si>
  <si>
    <t>fubiproam@gmail.com</t>
  </si>
  <si>
    <t>calle 187 #20-85 Local 145</t>
  </si>
  <si>
    <t xml:space="preserve">calle 187 #20-85 Local </t>
  </si>
  <si>
    <t xml:space="preserve">PRESTAR LOS SERVICIOS DE EDUCACION INICIAL, EN EL MARCO DE LA ATENCION INTEGRAL,EN CENTROS DE DESRROLLO INFANTIL -CD-, DE CONFORMIDAD CON EL MANUAL OPERATIVO DE LA MODALIDAD INSTITUCIONAL, EL LINEAMIENTO TECNICO PARA LA ATENCION A LA PRIMERA INFANCIA Y LAS DIRECTIRICES ESTABLECIDAS POR EL ICBF, EN LA ARMONIA CON LA POLITICA DE ESTADO PARA EL DESARROLLO INTEGRAL  DE LA PRIMERA INFANCIA DE CERO A SIEMPRE  </t>
  </si>
  <si>
    <t>2021-25-10000945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</si>
</sst>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2723</v>
      </c>
      <c r="D15" s="35"/>
      <c r="E15" s="35"/>
      <c r="F15" s="5"/>
      <c r="G15" s="32" t="s">
        <v>1168</v>
      </c>
      <c r="H15" s="103" t="s">
        <v>516</v>
      </c>
      <c r="I15" s="32" t="s">
        <v>2624</v>
      </c>
      <c r="J15" s="108"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900039579</v>
      </c>
      <c r="C20" s="5"/>
      <c r="D20" s="73"/>
      <c r="E20" s="5"/>
      <c r="F20" s="5"/>
      <c r="G20" s="5"/>
      <c r="H20" s="180"/>
      <c r="I20" s="142" t="s">
        <v>516</v>
      </c>
      <c r="J20" s="143" t="s">
        <v>617</v>
      </c>
      <c r="K20" s="144">
        <v>2183390665</v>
      </c>
      <c r="L20" s="145"/>
      <c r="M20" s="145">
        <v>44561</v>
      </c>
      <c r="N20" s="128">
        <f>+(M20-L20)/30</f>
        <v>1485.3666666666666</v>
      </c>
      <c r="O20" s="131"/>
      <c r="U20" s="127"/>
      <c r="V20" s="105">
        <f ca="1">NOW()</f>
        <v>44193.747494328702</v>
      </c>
      <c r="W20" s="105">
        <f ca="1">NOW()</f>
        <v>44193.747494328702</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PARA EL BIENESTAR DE LA COMUNIDAD PROYECTANDO AMOR</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2722</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34" t="s">
        <v>4</v>
      </c>
      <c r="B43" s="235"/>
      <c r="C43" s="235"/>
      <c r="D43" s="235"/>
      <c r="E43" s="235"/>
      <c r="F43" s="235"/>
      <c r="G43" s="235"/>
      <c r="H43" s="235"/>
      <c r="I43" s="235"/>
      <c r="J43" s="235"/>
      <c r="K43" s="235"/>
      <c r="L43" s="235"/>
      <c r="M43" s="235"/>
      <c r="N43" s="235"/>
      <c r="O43" s="236"/>
      <c r="P43" s="76"/>
    </row>
    <row r="44" spans="1:16" ht="15" customHeight="1" x14ac:dyDescent="0.25">
      <c r="A44" s="237" t="s">
        <v>2655</v>
      </c>
      <c r="B44" s="238"/>
      <c r="C44" s="238"/>
      <c r="D44" s="238"/>
      <c r="E44" s="238"/>
      <c r="F44" s="238"/>
      <c r="G44" s="238"/>
      <c r="H44" s="238"/>
      <c r="I44" s="238"/>
      <c r="J44" s="238"/>
      <c r="K44" s="238"/>
      <c r="L44" s="238"/>
      <c r="M44" s="238"/>
      <c r="N44" s="238"/>
      <c r="O44" s="239"/>
    </row>
    <row r="45" spans="1:16" x14ac:dyDescent="0.25">
      <c r="A45" s="240"/>
      <c r="B45" s="241"/>
      <c r="C45" s="241"/>
      <c r="D45" s="241"/>
      <c r="E45" s="241"/>
      <c r="F45" s="241"/>
      <c r="G45" s="241"/>
      <c r="H45" s="241"/>
      <c r="I45" s="241"/>
      <c r="J45" s="241"/>
      <c r="K45" s="241"/>
      <c r="L45" s="241"/>
      <c r="M45" s="241"/>
      <c r="N45" s="241"/>
      <c r="O45" s="24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c r="D48" s="114" t="s">
        <v>2676</v>
      </c>
      <c r="E48" s="170">
        <v>43493</v>
      </c>
      <c r="F48" s="170">
        <v>43819</v>
      </c>
      <c r="G48" s="153">
        <f>IF(AND(E48&lt;&gt;"",F48&lt;&gt;""),((F48-E48)/30),"")</f>
        <v>10.866666666666667</v>
      </c>
      <c r="H48" s="115" t="s">
        <v>2705</v>
      </c>
      <c r="I48" s="114" t="s">
        <v>516</v>
      </c>
      <c r="J48" s="114" t="s">
        <v>557</v>
      </c>
      <c r="K48" s="116">
        <v>282090815</v>
      </c>
      <c r="L48" s="111" t="s">
        <v>1148</v>
      </c>
      <c r="M48" s="112">
        <f t="shared" ref="M48:M79" si="2">+IF(L48="No",1,IF(L48="Si","Ingrese %",""))</f>
        <v>1</v>
      </c>
      <c r="N48" s="111" t="s">
        <v>2709</v>
      </c>
      <c r="O48" s="111" t="s">
        <v>26</v>
      </c>
      <c r="P48" s="78"/>
    </row>
    <row r="49" spans="1:16" s="6" customFormat="1" ht="24.75" customHeight="1" x14ac:dyDescent="0.25">
      <c r="A49" s="136">
        <v>2</v>
      </c>
      <c r="B49" s="115" t="s">
        <v>2665</v>
      </c>
      <c r="C49" s="110"/>
      <c r="D49" s="114" t="s">
        <v>2677</v>
      </c>
      <c r="E49" s="170">
        <v>43493</v>
      </c>
      <c r="F49" s="170">
        <v>43819</v>
      </c>
      <c r="G49" s="153">
        <f t="shared" ref="G49:G50" si="3">IF(AND(E49&lt;&gt;"",F49&lt;&gt;""),((F49-E49)/30),"")</f>
        <v>10.866666666666667</v>
      </c>
      <c r="H49" s="115" t="s">
        <v>2705</v>
      </c>
      <c r="I49" s="114" t="s">
        <v>516</v>
      </c>
      <c r="J49" s="114" t="s">
        <v>598</v>
      </c>
      <c r="K49" s="116">
        <v>525763834</v>
      </c>
      <c r="L49" s="117" t="s">
        <v>1148</v>
      </c>
      <c r="M49" s="112">
        <f t="shared" si="2"/>
        <v>1</v>
      </c>
      <c r="N49" s="117" t="s">
        <v>2709</v>
      </c>
      <c r="O49" s="117" t="s">
        <v>26</v>
      </c>
      <c r="P49" s="78"/>
    </row>
    <row r="50" spans="1:16" s="6" customFormat="1" ht="24.75" customHeight="1" x14ac:dyDescent="0.25">
      <c r="A50" s="136">
        <v>3</v>
      </c>
      <c r="B50" s="115" t="s">
        <v>2665</v>
      </c>
      <c r="C50" s="110"/>
      <c r="D50" s="114" t="s">
        <v>2678</v>
      </c>
      <c r="E50" s="170">
        <v>43493</v>
      </c>
      <c r="F50" s="170">
        <v>43819</v>
      </c>
      <c r="G50" s="153">
        <f t="shared" si="3"/>
        <v>10.866666666666667</v>
      </c>
      <c r="H50" s="115" t="s">
        <v>2705</v>
      </c>
      <c r="I50" s="114" t="s">
        <v>516</v>
      </c>
      <c r="J50" s="114" t="s">
        <v>572</v>
      </c>
      <c r="K50" s="116">
        <v>323241986</v>
      </c>
      <c r="L50" s="117" t="s">
        <v>1148</v>
      </c>
      <c r="M50" s="112">
        <f t="shared" si="2"/>
        <v>1</v>
      </c>
      <c r="N50" s="117" t="s">
        <v>2709</v>
      </c>
      <c r="O50" s="117" t="s">
        <v>26</v>
      </c>
      <c r="P50" s="78"/>
    </row>
    <row r="51" spans="1:16" s="6" customFormat="1" ht="24.75" customHeight="1" outlineLevel="1" x14ac:dyDescent="0.25">
      <c r="A51" s="136">
        <v>4</v>
      </c>
      <c r="B51" s="115" t="s">
        <v>2665</v>
      </c>
      <c r="C51" s="110"/>
      <c r="D51" s="114" t="s">
        <v>2679</v>
      </c>
      <c r="E51" s="170">
        <v>43493</v>
      </c>
      <c r="F51" s="170">
        <v>43819</v>
      </c>
      <c r="G51" s="153">
        <f t="shared" ref="G51:G107" si="4">IF(AND(E51&lt;&gt;"",F51&lt;&gt;""),((F51-E51)/30),"")</f>
        <v>10.866666666666667</v>
      </c>
      <c r="H51" s="115" t="s">
        <v>2705</v>
      </c>
      <c r="I51" s="114" t="s">
        <v>516</v>
      </c>
      <c r="J51" s="114" t="s">
        <v>577</v>
      </c>
      <c r="K51" s="113">
        <v>702765802</v>
      </c>
      <c r="L51" s="117" t="s">
        <v>1148</v>
      </c>
      <c r="M51" s="112">
        <f t="shared" si="2"/>
        <v>1</v>
      </c>
      <c r="N51" s="117" t="s">
        <v>2709</v>
      </c>
      <c r="O51" s="117" t="s">
        <v>26</v>
      </c>
      <c r="P51" s="78"/>
    </row>
    <row r="52" spans="1:16" s="7" customFormat="1" ht="24.75" customHeight="1" outlineLevel="1" x14ac:dyDescent="0.25">
      <c r="A52" s="137">
        <v>5</v>
      </c>
      <c r="B52" s="115" t="s">
        <v>2665</v>
      </c>
      <c r="C52" s="110"/>
      <c r="D52" s="114" t="s">
        <v>2680</v>
      </c>
      <c r="E52" s="170">
        <v>43493</v>
      </c>
      <c r="F52" s="170">
        <v>43819</v>
      </c>
      <c r="G52" s="153">
        <f t="shared" si="4"/>
        <v>10.866666666666667</v>
      </c>
      <c r="H52" s="115" t="s">
        <v>2705</v>
      </c>
      <c r="I52" s="114" t="s">
        <v>887</v>
      </c>
      <c r="J52" s="114" t="s">
        <v>909</v>
      </c>
      <c r="K52" s="113">
        <v>511996161</v>
      </c>
      <c r="L52" s="117" t="s">
        <v>1148</v>
      </c>
      <c r="M52" s="112">
        <f t="shared" si="2"/>
        <v>1</v>
      </c>
      <c r="N52" s="117" t="s">
        <v>2709</v>
      </c>
      <c r="O52" s="117" t="s">
        <v>26</v>
      </c>
      <c r="P52" s="79"/>
    </row>
    <row r="53" spans="1:16" s="7" customFormat="1" ht="24.75" customHeight="1" outlineLevel="1" x14ac:dyDescent="0.25">
      <c r="A53" s="137">
        <v>6</v>
      </c>
      <c r="B53" s="115" t="s">
        <v>2665</v>
      </c>
      <c r="C53" s="110"/>
      <c r="D53" s="114" t="s">
        <v>2681</v>
      </c>
      <c r="E53" s="170">
        <v>43493</v>
      </c>
      <c r="F53" s="170">
        <v>43819</v>
      </c>
      <c r="G53" s="153">
        <f t="shared" si="4"/>
        <v>10.866666666666667</v>
      </c>
      <c r="H53" s="115" t="s">
        <v>2705</v>
      </c>
      <c r="I53" s="114" t="s">
        <v>887</v>
      </c>
      <c r="J53" s="114" t="s">
        <v>893</v>
      </c>
      <c r="K53" s="113">
        <v>587448188</v>
      </c>
      <c r="L53" s="117" t="s">
        <v>1148</v>
      </c>
      <c r="M53" s="112">
        <f t="shared" si="2"/>
        <v>1</v>
      </c>
      <c r="N53" s="117" t="s">
        <v>2709</v>
      </c>
      <c r="O53" s="117" t="s">
        <v>26</v>
      </c>
      <c r="P53" s="79"/>
    </row>
    <row r="54" spans="1:16" s="7" customFormat="1" ht="24.75" customHeight="1" outlineLevel="1" x14ac:dyDescent="0.25">
      <c r="A54" s="137">
        <v>7</v>
      </c>
      <c r="B54" s="115" t="s">
        <v>2665</v>
      </c>
      <c r="C54" s="110"/>
      <c r="D54" s="114" t="s">
        <v>2682</v>
      </c>
      <c r="E54" s="170">
        <v>43493</v>
      </c>
      <c r="F54" s="170">
        <v>43819</v>
      </c>
      <c r="G54" s="153">
        <f t="shared" si="4"/>
        <v>10.866666666666667</v>
      </c>
      <c r="H54" s="115" t="s">
        <v>2705</v>
      </c>
      <c r="I54" s="114" t="s">
        <v>1156</v>
      </c>
      <c r="J54" s="114" t="s">
        <v>188</v>
      </c>
      <c r="K54" s="113">
        <v>628343378</v>
      </c>
      <c r="L54" s="117" t="s">
        <v>1148</v>
      </c>
      <c r="M54" s="112">
        <f t="shared" si="2"/>
        <v>1</v>
      </c>
      <c r="N54" s="117" t="s">
        <v>2709</v>
      </c>
      <c r="O54" s="117" t="s">
        <v>26</v>
      </c>
      <c r="P54" s="79"/>
    </row>
    <row r="55" spans="1:16" s="7" customFormat="1" ht="24.75" customHeight="1" outlineLevel="1" x14ac:dyDescent="0.25">
      <c r="A55" s="137">
        <v>8</v>
      </c>
      <c r="B55" s="115" t="s">
        <v>2665</v>
      </c>
      <c r="C55" s="110"/>
      <c r="D55" s="114" t="s">
        <v>2683</v>
      </c>
      <c r="E55" s="170">
        <v>40185</v>
      </c>
      <c r="F55" s="114" t="s">
        <v>2684</v>
      </c>
      <c r="G55" s="153">
        <f t="shared" si="4"/>
        <v>11.933333333333334</v>
      </c>
      <c r="H55" s="115" t="s">
        <v>2706</v>
      </c>
      <c r="I55" s="114" t="s">
        <v>1156</v>
      </c>
      <c r="J55" s="114" t="s">
        <v>188</v>
      </c>
      <c r="K55" s="68">
        <v>315982184</v>
      </c>
      <c r="L55" s="117" t="s">
        <v>1148</v>
      </c>
      <c r="M55" s="112">
        <f t="shared" si="2"/>
        <v>1</v>
      </c>
      <c r="N55" s="117" t="s">
        <v>2709</v>
      </c>
      <c r="O55" s="117" t="s">
        <v>26</v>
      </c>
      <c r="P55" s="79"/>
    </row>
    <row r="56" spans="1:16" s="7" customFormat="1" ht="24.75" customHeight="1" outlineLevel="1" x14ac:dyDescent="0.25">
      <c r="A56" s="137">
        <v>9</v>
      </c>
      <c r="B56" s="115" t="s">
        <v>2665</v>
      </c>
      <c r="C56" s="110"/>
      <c r="D56" s="114" t="s">
        <v>2685</v>
      </c>
      <c r="E56" s="114" t="s">
        <v>2686</v>
      </c>
      <c r="F56" s="114" t="s">
        <v>2687</v>
      </c>
      <c r="G56" s="153">
        <f t="shared" si="4"/>
        <v>11.066666666666666</v>
      </c>
      <c r="H56" s="115" t="s">
        <v>2707</v>
      </c>
      <c r="I56" s="114" t="s">
        <v>1156</v>
      </c>
      <c r="J56" s="114" t="s">
        <v>188</v>
      </c>
      <c r="K56" s="116">
        <v>560258648</v>
      </c>
      <c r="L56" s="117" t="s">
        <v>1148</v>
      </c>
      <c r="M56" s="112">
        <f t="shared" si="2"/>
        <v>1</v>
      </c>
      <c r="N56" s="117" t="s">
        <v>2709</v>
      </c>
      <c r="O56" s="117" t="s">
        <v>26</v>
      </c>
      <c r="P56" s="79"/>
    </row>
    <row r="57" spans="1:16" s="7" customFormat="1" ht="24.75" customHeight="1" outlineLevel="1" x14ac:dyDescent="0.25">
      <c r="A57" s="137">
        <v>10</v>
      </c>
      <c r="B57" s="115" t="s">
        <v>2665</v>
      </c>
      <c r="C57" s="65"/>
      <c r="D57" s="114" t="s">
        <v>2688</v>
      </c>
      <c r="E57" s="114" t="s">
        <v>2689</v>
      </c>
      <c r="F57" s="114" t="s">
        <v>2690</v>
      </c>
      <c r="G57" s="153">
        <f t="shared" si="4"/>
        <v>5.8</v>
      </c>
      <c r="H57" s="115" t="s">
        <v>2708</v>
      </c>
      <c r="I57" s="114" t="s">
        <v>516</v>
      </c>
      <c r="J57" s="114" t="s">
        <v>602</v>
      </c>
      <c r="K57" s="116">
        <v>65338750</v>
      </c>
      <c r="L57" s="117" t="s">
        <v>1148</v>
      </c>
      <c r="M57" s="112">
        <f t="shared" si="2"/>
        <v>1</v>
      </c>
      <c r="N57" s="117" t="s">
        <v>2709</v>
      </c>
      <c r="O57" s="117" t="s">
        <v>26</v>
      </c>
      <c r="P57" s="79"/>
    </row>
    <row r="58" spans="1:16" s="7" customFormat="1" ht="24.75" customHeight="1" outlineLevel="1" x14ac:dyDescent="0.25">
      <c r="A58" s="137">
        <v>11</v>
      </c>
      <c r="B58" s="115" t="s">
        <v>2665</v>
      </c>
      <c r="C58" s="65"/>
      <c r="D58" s="114" t="s">
        <v>2691</v>
      </c>
      <c r="E58" s="114" t="s">
        <v>2689</v>
      </c>
      <c r="F58" s="114" t="s">
        <v>2690</v>
      </c>
      <c r="G58" s="153">
        <f t="shared" si="4"/>
        <v>5.8</v>
      </c>
      <c r="H58" s="115" t="s">
        <v>2708</v>
      </c>
      <c r="I58" s="114" t="s">
        <v>516</v>
      </c>
      <c r="J58" s="114" t="s">
        <v>625</v>
      </c>
      <c r="K58" s="116">
        <v>50317571</v>
      </c>
      <c r="L58" s="117" t="s">
        <v>1148</v>
      </c>
      <c r="M58" s="112">
        <f t="shared" si="2"/>
        <v>1</v>
      </c>
      <c r="N58" s="117" t="s">
        <v>2709</v>
      </c>
      <c r="O58" s="117" t="s">
        <v>26</v>
      </c>
      <c r="P58" s="79"/>
    </row>
    <row r="59" spans="1:16" s="7" customFormat="1" ht="24.75" customHeight="1" outlineLevel="1" x14ac:dyDescent="0.25">
      <c r="A59" s="137">
        <v>12</v>
      </c>
      <c r="B59" s="115" t="s">
        <v>2665</v>
      </c>
      <c r="C59" s="65"/>
      <c r="D59" s="114" t="s">
        <v>2692</v>
      </c>
      <c r="E59" s="114" t="s">
        <v>2689</v>
      </c>
      <c r="F59" s="114" t="s">
        <v>2693</v>
      </c>
      <c r="G59" s="153">
        <f t="shared" si="4"/>
        <v>8.8666666666666671</v>
      </c>
      <c r="H59" s="115" t="s">
        <v>2708</v>
      </c>
      <c r="I59" s="114" t="s">
        <v>516</v>
      </c>
      <c r="J59" s="114" t="s">
        <v>565</v>
      </c>
      <c r="K59" s="116">
        <v>235142790</v>
      </c>
      <c r="L59" s="117" t="s">
        <v>1148</v>
      </c>
      <c r="M59" s="112">
        <f t="shared" si="2"/>
        <v>1</v>
      </c>
      <c r="N59" s="117" t="s">
        <v>2709</v>
      </c>
      <c r="O59" s="117" t="s">
        <v>26</v>
      </c>
      <c r="P59" s="79"/>
    </row>
    <row r="60" spans="1:16" s="7" customFormat="1" ht="24.75" customHeight="1" outlineLevel="1" x14ac:dyDescent="0.25">
      <c r="A60" s="137">
        <v>13</v>
      </c>
      <c r="B60" s="115" t="s">
        <v>2665</v>
      </c>
      <c r="C60" s="65"/>
      <c r="D60" s="114" t="s">
        <v>2694</v>
      </c>
      <c r="E60" s="114" t="s">
        <v>2695</v>
      </c>
      <c r="F60" s="114" t="s">
        <v>2696</v>
      </c>
      <c r="G60" s="153">
        <f t="shared" si="4"/>
        <v>1.2</v>
      </c>
      <c r="H60" s="115" t="s">
        <v>2708</v>
      </c>
      <c r="I60" s="114" t="s">
        <v>1156</v>
      </c>
      <c r="J60" s="114" t="s">
        <v>188</v>
      </c>
      <c r="K60" s="116">
        <v>68811730</v>
      </c>
      <c r="L60" s="117" t="s">
        <v>1148</v>
      </c>
      <c r="M60" s="112">
        <f t="shared" si="2"/>
        <v>1</v>
      </c>
      <c r="N60" s="117" t="s">
        <v>2709</v>
      </c>
      <c r="O60" s="117" t="s">
        <v>26</v>
      </c>
      <c r="P60" s="79"/>
    </row>
    <row r="61" spans="1:16" s="7" customFormat="1" ht="24.75" customHeight="1" outlineLevel="1" x14ac:dyDescent="0.25">
      <c r="A61" s="137">
        <v>14</v>
      </c>
      <c r="B61" s="115" t="s">
        <v>2665</v>
      </c>
      <c r="C61" s="65"/>
      <c r="D61" s="114" t="s">
        <v>2697</v>
      </c>
      <c r="E61" s="114" t="s">
        <v>2695</v>
      </c>
      <c r="F61" s="114" t="s">
        <v>2696</v>
      </c>
      <c r="G61" s="153">
        <f t="shared" si="4"/>
        <v>1.2</v>
      </c>
      <c r="H61" s="115" t="s">
        <v>2708</v>
      </c>
      <c r="I61" s="114" t="s">
        <v>887</v>
      </c>
      <c r="J61" s="114" t="s">
        <v>893</v>
      </c>
      <c r="K61" s="116">
        <v>52415923</v>
      </c>
      <c r="L61" s="117" t="s">
        <v>1148</v>
      </c>
      <c r="M61" s="112">
        <f t="shared" si="2"/>
        <v>1</v>
      </c>
      <c r="N61" s="117" t="s">
        <v>2709</v>
      </c>
      <c r="O61" s="117" t="s">
        <v>26</v>
      </c>
      <c r="P61" s="79"/>
    </row>
    <row r="62" spans="1:16" s="7" customFormat="1" ht="24.75" customHeight="1" outlineLevel="1" x14ac:dyDescent="0.25">
      <c r="A62" s="137">
        <v>15</v>
      </c>
      <c r="B62" s="115" t="s">
        <v>2665</v>
      </c>
      <c r="C62" s="65"/>
      <c r="D62" s="114" t="s">
        <v>2698</v>
      </c>
      <c r="E62" s="114" t="s">
        <v>2689</v>
      </c>
      <c r="F62" s="114" t="s">
        <v>2693</v>
      </c>
      <c r="G62" s="153">
        <f t="shared" si="4"/>
        <v>8.8666666666666671</v>
      </c>
      <c r="H62" s="115" t="s">
        <v>2708</v>
      </c>
      <c r="I62" s="114" t="s">
        <v>1156</v>
      </c>
      <c r="J62" s="114" t="s">
        <v>188</v>
      </c>
      <c r="K62" s="116">
        <v>484004402</v>
      </c>
      <c r="L62" s="117" t="s">
        <v>1148</v>
      </c>
      <c r="M62" s="112">
        <f t="shared" si="2"/>
        <v>1</v>
      </c>
      <c r="N62" s="117" t="s">
        <v>2709</v>
      </c>
      <c r="O62" s="117" t="s">
        <v>26</v>
      </c>
      <c r="P62" s="79"/>
    </row>
    <row r="63" spans="1:16" s="7" customFormat="1" ht="24.75" customHeight="1" outlineLevel="1" x14ac:dyDescent="0.25">
      <c r="A63" s="137">
        <v>16</v>
      </c>
      <c r="B63" s="115" t="s">
        <v>2665</v>
      </c>
      <c r="C63" s="65"/>
      <c r="D63" s="114" t="s">
        <v>2699</v>
      </c>
      <c r="E63" s="114" t="s">
        <v>2700</v>
      </c>
      <c r="F63" s="114" t="s">
        <v>2701</v>
      </c>
      <c r="G63" s="153">
        <f t="shared" si="4"/>
        <v>12.133333333333333</v>
      </c>
      <c r="H63" s="115" t="s">
        <v>2708</v>
      </c>
      <c r="I63" s="114" t="s">
        <v>1156</v>
      </c>
      <c r="J63" s="114" t="s">
        <v>188</v>
      </c>
      <c r="K63" s="116">
        <v>505634334</v>
      </c>
      <c r="L63" s="117" t="s">
        <v>1148</v>
      </c>
      <c r="M63" s="112">
        <f t="shared" si="2"/>
        <v>1</v>
      </c>
      <c r="N63" s="117" t="s">
        <v>2709</v>
      </c>
      <c r="O63" s="117" t="s">
        <v>26</v>
      </c>
      <c r="P63" s="79"/>
    </row>
    <row r="64" spans="1:16" s="7" customFormat="1" ht="24.75" customHeight="1" outlineLevel="1" x14ac:dyDescent="0.25">
      <c r="A64" s="137">
        <v>17</v>
      </c>
      <c r="B64" s="115" t="s">
        <v>2665</v>
      </c>
      <c r="C64" s="65"/>
      <c r="D64" s="114" t="s">
        <v>2702</v>
      </c>
      <c r="E64" s="114" t="s">
        <v>2703</v>
      </c>
      <c r="F64" s="114" t="s">
        <v>2704</v>
      </c>
      <c r="G64" s="153">
        <f t="shared" si="4"/>
        <v>5.7333333333333334</v>
      </c>
      <c r="H64" s="115" t="s">
        <v>2708</v>
      </c>
      <c r="I64" s="114" t="s">
        <v>516</v>
      </c>
      <c r="J64" s="114" t="s">
        <v>577</v>
      </c>
      <c r="K64" s="116">
        <v>586902341</v>
      </c>
      <c r="L64" s="117" t="s">
        <v>1148</v>
      </c>
      <c r="M64" s="112">
        <f t="shared" si="2"/>
        <v>1</v>
      </c>
      <c r="N64" s="117" t="s">
        <v>2709</v>
      </c>
      <c r="O64" s="117" t="s">
        <v>26</v>
      </c>
      <c r="P64" s="79"/>
    </row>
    <row r="65" spans="1:16" s="7" customFormat="1" ht="24.75" customHeight="1" outlineLevel="1" x14ac:dyDescent="0.25">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25">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25">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25">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25">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25">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25">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25">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25">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25">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25">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25">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25">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25">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25">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25">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25">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25">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25">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25">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25">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25">
      <c r="A91" s="136">
        <v>44</v>
      </c>
      <c r="B91" s="115"/>
      <c r="C91" s="117"/>
      <c r="D91" s="114"/>
      <c r="E91" s="138"/>
      <c r="F91" s="138"/>
      <c r="G91" s="153" t="str">
        <f t="shared" si="4"/>
        <v/>
      </c>
      <c r="H91" s="115"/>
      <c r="I91" s="114"/>
      <c r="J91" s="114"/>
      <c r="K91" s="116"/>
      <c r="L91" s="117"/>
      <c r="M91" s="112" t="str">
        <f t="shared" si="5"/>
        <v/>
      </c>
      <c r="N91" s="117"/>
      <c r="O91" s="117"/>
      <c r="P91" s="79"/>
    </row>
    <row r="92" spans="1:16" s="7" customFormat="1" ht="24.75" customHeight="1" outlineLevel="1" x14ac:dyDescent="0.25">
      <c r="A92" s="136">
        <v>45</v>
      </c>
      <c r="B92" s="115"/>
      <c r="C92" s="117"/>
      <c r="D92" s="114"/>
      <c r="E92" s="138"/>
      <c r="F92" s="138"/>
      <c r="G92" s="153" t="str">
        <f t="shared" si="4"/>
        <v/>
      </c>
      <c r="H92" s="115"/>
      <c r="I92" s="114"/>
      <c r="J92" s="114"/>
      <c r="K92" s="116"/>
      <c r="L92" s="117"/>
      <c r="M92" s="112" t="str">
        <f t="shared" si="5"/>
        <v/>
      </c>
      <c r="N92" s="117"/>
      <c r="O92" s="117"/>
      <c r="P92" s="79"/>
    </row>
    <row r="93" spans="1:16" s="7" customFormat="1" ht="24.75" customHeight="1" outlineLevel="1" x14ac:dyDescent="0.25">
      <c r="A93" s="136">
        <v>46</v>
      </c>
      <c r="B93" s="115"/>
      <c r="C93" s="117"/>
      <c r="D93" s="114"/>
      <c r="E93" s="138"/>
      <c r="F93" s="138"/>
      <c r="G93" s="153" t="str">
        <f t="shared" si="4"/>
        <v/>
      </c>
      <c r="H93" s="115"/>
      <c r="I93" s="114"/>
      <c r="J93" s="114"/>
      <c r="K93" s="116"/>
      <c r="L93" s="117"/>
      <c r="M93" s="112" t="str">
        <f t="shared" si="5"/>
        <v/>
      </c>
      <c r="N93" s="117"/>
      <c r="O93" s="117"/>
      <c r="P93" s="79"/>
    </row>
    <row r="94" spans="1:16" s="7" customFormat="1" ht="24.75" customHeight="1" outlineLevel="1" x14ac:dyDescent="0.25">
      <c r="A94" s="136">
        <v>47</v>
      </c>
      <c r="B94" s="115"/>
      <c r="C94" s="117"/>
      <c r="D94" s="114"/>
      <c r="E94" s="138"/>
      <c r="F94" s="138"/>
      <c r="G94" s="153" t="str">
        <f t="shared" si="4"/>
        <v/>
      </c>
      <c r="H94" s="115"/>
      <c r="I94" s="114"/>
      <c r="J94" s="114"/>
      <c r="K94" s="116"/>
      <c r="L94" s="117"/>
      <c r="M94" s="112" t="str">
        <f t="shared" si="5"/>
        <v/>
      </c>
      <c r="N94" s="117"/>
      <c r="O94" s="117"/>
      <c r="P94" s="79"/>
    </row>
    <row r="95" spans="1:16" s="7" customFormat="1" ht="24.75" customHeight="1" outlineLevel="1" x14ac:dyDescent="0.25">
      <c r="A95" s="137">
        <v>48</v>
      </c>
      <c r="B95" s="115"/>
      <c r="C95" s="117"/>
      <c r="D95" s="114"/>
      <c r="E95" s="138"/>
      <c r="F95" s="138"/>
      <c r="G95" s="153" t="str">
        <f t="shared" si="4"/>
        <v/>
      </c>
      <c r="H95" s="115"/>
      <c r="I95" s="114"/>
      <c r="J95" s="114"/>
      <c r="K95" s="116"/>
      <c r="L95" s="117"/>
      <c r="M95" s="112" t="str">
        <f t="shared" si="5"/>
        <v/>
      </c>
      <c r="N95" s="117"/>
      <c r="O95" s="117"/>
      <c r="P95" s="79"/>
    </row>
    <row r="96" spans="1:16" s="7" customFormat="1" ht="24.75" customHeight="1" outlineLevel="1" x14ac:dyDescent="0.25">
      <c r="A96" s="137">
        <v>49</v>
      </c>
      <c r="B96" s="115"/>
      <c r="C96" s="117"/>
      <c r="D96" s="114"/>
      <c r="E96" s="138"/>
      <c r="F96" s="138"/>
      <c r="G96" s="153" t="str">
        <f t="shared" si="4"/>
        <v/>
      </c>
      <c r="H96" s="115"/>
      <c r="I96" s="114"/>
      <c r="J96" s="114"/>
      <c r="K96" s="116"/>
      <c r="L96" s="117"/>
      <c r="M96" s="112" t="str">
        <f t="shared" si="5"/>
        <v/>
      </c>
      <c r="N96" s="117"/>
      <c r="O96" s="117"/>
      <c r="P96" s="79"/>
    </row>
    <row r="97" spans="1:16" s="7" customFormat="1" ht="24.75" customHeight="1" outlineLevel="1" x14ac:dyDescent="0.25">
      <c r="A97" s="137">
        <v>50</v>
      </c>
      <c r="B97" s="115"/>
      <c r="C97" s="117"/>
      <c r="D97" s="114"/>
      <c r="E97" s="138"/>
      <c r="F97" s="138"/>
      <c r="G97" s="153" t="str">
        <f t="shared" si="4"/>
        <v/>
      </c>
      <c r="H97" s="115"/>
      <c r="I97" s="114"/>
      <c r="J97" s="114"/>
      <c r="K97" s="116"/>
      <c r="L97" s="117"/>
      <c r="M97" s="112" t="str">
        <f t="shared" si="5"/>
        <v/>
      </c>
      <c r="N97" s="117"/>
      <c r="O97" s="117"/>
      <c r="P97" s="79"/>
    </row>
    <row r="98" spans="1:16" s="7" customFormat="1" ht="24.75" customHeight="1" outlineLevel="1" x14ac:dyDescent="0.25">
      <c r="A98" s="137">
        <v>51</v>
      </c>
      <c r="B98" s="115"/>
      <c r="C98" s="117"/>
      <c r="D98" s="114"/>
      <c r="E98" s="138"/>
      <c r="F98" s="138"/>
      <c r="G98" s="153" t="str">
        <f t="shared" si="4"/>
        <v/>
      </c>
      <c r="H98" s="115"/>
      <c r="I98" s="114"/>
      <c r="J98" s="114"/>
      <c r="K98" s="116"/>
      <c r="L98" s="117"/>
      <c r="M98" s="112" t="str">
        <f t="shared" si="5"/>
        <v/>
      </c>
      <c r="N98" s="117"/>
      <c r="O98" s="117"/>
      <c r="P98" s="79"/>
    </row>
    <row r="99" spans="1:16" s="7" customFormat="1" ht="24.75" customHeight="1" outlineLevel="1" x14ac:dyDescent="0.25">
      <c r="A99" s="137">
        <v>52</v>
      </c>
      <c r="B99" s="115"/>
      <c r="C99" s="117"/>
      <c r="D99" s="114"/>
      <c r="E99" s="138"/>
      <c r="F99" s="138"/>
      <c r="G99" s="153" t="str">
        <f t="shared" si="4"/>
        <v/>
      </c>
      <c r="H99" s="115"/>
      <c r="I99" s="114"/>
      <c r="J99" s="114"/>
      <c r="K99" s="116"/>
      <c r="L99" s="117"/>
      <c r="M99" s="112" t="str">
        <f t="shared" si="5"/>
        <v/>
      </c>
      <c r="N99" s="117"/>
      <c r="O99" s="117"/>
      <c r="P99" s="79"/>
    </row>
    <row r="100" spans="1:16" s="7" customFormat="1" ht="24.75" customHeight="1" outlineLevel="1" x14ac:dyDescent="0.25">
      <c r="A100" s="137">
        <v>53</v>
      </c>
      <c r="B100" s="115"/>
      <c r="C100" s="117"/>
      <c r="D100" s="114"/>
      <c r="E100" s="138"/>
      <c r="F100" s="138"/>
      <c r="G100" s="153" t="str">
        <f t="shared" si="4"/>
        <v/>
      </c>
      <c r="H100" s="115"/>
      <c r="I100" s="114"/>
      <c r="J100" s="114"/>
      <c r="K100" s="116"/>
      <c r="L100" s="117"/>
      <c r="M100" s="112" t="str">
        <f t="shared" si="5"/>
        <v/>
      </c>
      <c r="N100" s="117"/>
      <c r="O100" s="117"/>
      <c r="P100" s="79"/>
    </row>
    <row r="101" spans="1:16" s="7" customFormat="1" ht="24.75" customHeight="1" outlineLevel="1" x14ac:dyDescent="0.25">
      <c r="A101" s="137">
        <v>54</v>
      </c>
      <c r="B101" s="115"/>
      <c r="C101" s="117"/>
      <c r="D101" s="114"/>
      <c r="E101" s="138"/>
      <c r="F101" s="138"/>
      <c r="G101" s="153" t="str">
        <f t="shared" si="4"/>
        <v/>
      </c>
      <c r="H101" s="115"/>
      <c r="I101" s="114"/>
      <c r="J101" s="114"/>
      <c r="K101" s="116"/>
      <c r="L101" s="117"/>
      <c r="M101" s="112" t="str">
        <f t="shared" si="5"/>
        <v/>
      </c>
      <c r="N101" s="117"/>
      <c r="O101" s="117"/>
      <c r="P101" s="79"/>
    </row>
    <row r="102" spans="1:16" s="7" customFormat="1" ht="24.75" customHeight="1" outlineLevel="1" x14ac:dyDescent="0.25">
      <c r="A102" s="137">
        <v>55</v>
      </c>
      <c r="B102" s="115"/>
      <c r="C102" s="117"/>
      <c r="D102" s="114"/>
      <c r="E102" s="138"/>
      <c r="F102" s="138"/>
      <c r="G102" s="153" t="str">
        <f t="shared" si="4"/>
        <v/>
      </c>
      <c r="H102" s="115"/>
      <c r="I102" s="114"/>
      <c r="J102" s="114"/>
      <c r="K102" s="116"/>
      <c r="L102" s="117"/>
      <c r="M102" s="112" t="str">
        <f t="shared" si="5"/>
        <v/>
      </c>
      <c r="N102" s="117"/>
      <c r="O102" s="117"/>
      <c r="P102" s="79"/>
    </row>
    <row r="103" spans="1:16" s="7" customFormat="1" ht="24.75" customHeight="1" outlineLevel="1" x14ac:dyDescent="0.25">
      <c r="A103" s="137">
        <v>56</v>
      </c>
      <c r="B103" s="115"/>
      <c r="C103" s="117"/>
      <c r="D103" s="114"/>
      <c r="E103" s="138"/>
      <c r="F103" s="138"/>
      <c r="G103" s="153" t="str">
        <f t="shared" si="4"/>
        <v/>
      </c>
      <c r="H103" s="115"/>
      <c r="I103" s="114"/>
      <c r="J103" s="114"/>
      <c r="K103" s="116"/>
      <c r="L103" s="117"/>
      <c r="M103" s="112" t="str">
        <f t="shared" si="5"/>
        <v/>
      </c>
      <c r="N103" s="117"/>
      <c r="O103" s="117"/>
      <c r="P103" s="79"/>
    </row>
    <row r="104" spans="1:16" s="7" customFormat="1" ht="24.75" customHeight="1" outlineLevel="1" x14ac:dyDescent="0.25">
      <c r="A104" s="137">
        <v>57</v>
      </c>
      <c r="B104" s="115"/>
      <c r="C104" s="117"/>
      <c r="D104" s="114"/>
      <c r="E104" s="138"/>
      <c r="F104" s="138"/>
      <c r="G104" s="153" t="str">
        <f t="shared" si="4"/>
        <v/>
      </c>
      <c r="H104" s="115"/>
      <c r="I104" s="114"/>
      <c r="J104" s="114"/>
      <c r="K104" s="116"/>
      <c r="L104" s="117"/>
      <c r="M104" s="112" t="str">
        <f t="shared" si="5"/>
        <v/>
      </c>
      <c r="N104" s="117"/>
      <c r="O104" s="117"/>
      <c r="P104" s="79"/>
    </row>
    <row r="105" spans="1:16" s="7" customFormat="1" ht="24.75" customHeight="1" outlineLevel="1" x14ac:dyDescent="0.25">
      <c r="A105" s="137">
        <v>58</v>
      </c>
      <c r="B105" s="115"/>
      <c r="C105" s="117"/>
      <c r="D105" s="114"/>
      <c r="E105" s="138"/>
      <c r="F105" s="138"/>
      <c r="G105" s="153" t="str">
        <f t="shared" si="4"/>
        <v/>
      </c>
      <c r="H105" s="115"/>
      <c r="I105" s="114"/>
      <c r="J105" s="114"/>
      <c r="K105" s="116"/>
      <c r="L105" s="117"/>
      <c r="M105" s="112" t="str">
        <f t="shared" si="5"/>
        <v/>
      </c>
      <c r="N105" s="117"/>
      <c r="O105" s="117"/>
      <c r="P105" s="79"/>
    </row>
    <row r="106" spans="1:16" s="7" customFormat="1" ht="24.75" customHeight="1" outlineLevel="1" x14ac:dyDescent="0.25">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34" t="s">
        <v>2633</v>
      </c>
      <c r="B109" s="235"/>
      <c r="C109" s="235"/>
      <c r="D109" s="235"/>
      <c r="E109" s="235"/>
      <c r="F109" s="235"/>
      <c r="G109" s="235"/>
      <c r="H109" s="235"/>
      <c r="I109" s="235"/>
      <c r="J109" s="235"/>
      <c r="K109" s="235"/>
      <c r="L109" s="235"/>
      <c r="M109" s="235"/>
      <c r="N109" s="235"/>
      <c r="O109" s="236"/>
      <c r="P109" s="76"/>
    </row>
    <row r="110" spans="1:16" ht="15" customHeight="1" x14ac:dyDescent="0.25">
      <c r="A110" s="237" t="s">
        <v>2656</v>
      </c>
      <c r="B110" s="238"/>
      <c r="C110" s="238"/>
      <c r="D110" s="238"/>
      <c r="E110" s="238"/>
      <c r="F110" s="238"/>
      <c r="G110" s="238"/>
      <c r="H110" s="238"/>
      <c r="I110" s="238"/>
      <c r="J110" s="238"/>
      <c r="K110" s="238"/>
      <c r="L110" s="238"/>
      <c r="M110" s="238"/>
      <c r="N110" s="238"/>
      <c r="O110" s="239"/>
    </row>
    <row r="111" spans="1:16" ht="15.75" thickBot="1" x14ac:dyDescent="0.3">
      <c r="A111" s="240"/>
      <c r="B111" s="241"/>
      <c r="C111" s="241"/>
      <c r="D111" s="241"/>
      <c r="E111" s="241"/>
      <c r="F111" s="241"/>
      <c r="G111" s="241"/>
      <c r="H111" s="241"/>
      <c r="I111" s="241"/>
      <c r="J111" s="241"/>
      <c r="K111" s="241"/>
      <c r="L111" s="241"/>
      <c r="M111" s="241"/>
      <c r="N111" s="241"/>
      <c r="O111" s="242"/>
    </row>
    <row r="112" spans="1:16" s="1" customFormat="1" ht="26.25" customHeight="1" thickBot="1" x14ac:dyDescent="0.3">
      <c r="I112" s="222" t="s">
        <v>9</v>
      </c>
      <c r="J112" s="22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2710</v>
      </c>
      <c r="E114" s="170">
        <v>43879</v>
      </c>
      <c r="F114" s="170">
        <v>44196</v>
      </c>
      <c r="G114" s="153">
        <f>IF(AND(E114&lt;&gt;"",F114&lt;&gt;""),((F114-E114)/30),"")</f>
        <v>10.566666666666666</v>
      </c>
      <c r="H114" s="115" t="s">
        <v>2715</v>
      </c>
      <c r="I114" s="114" t="s">
        <v>1156</v>
      </c>
      <c r="J114" s="114" t="s">
        <v>188</v>
      </c>
      <c r="K114" s="68">
        <v>570808830</v>
      </c>
      <c r="L114" s="100">
        <f>+IF(AND(K114&gt;0,O114="Ejecución"),(K114/877802)*Tabla28[[#This Row],[% participación]],IF(AND(K114&gt;0,O114&lt;&gt;"Ejecución"),"-",""))</f>
        <v>650.2705963303797</v>
      </c>
      <c r="M114" s="117" t="s">
        <v>1148</v>
      </c>
      <c r="N114" s="166">
        <f>+IF(M118="No",1,IF(M118="Si","Ingrese %",""))</f>
        <v>1</v>
      </c>
      <c r="O114" s="155" t="s">
        <v>1150</v>
      </c>
      <c r="P114" s="78"/>
    </row>
    <row r="115" spans="1:16" s="6" customFormat="1" ht="24.75" customHeight="1" x14ac:dyDescent="0.25">
      <c r="A115" s="136">
        <v>2</v>
      </c>
      <c r="B115" s="154" t="s">
        <v>2665</v>
      </c>
      <c r="C115" s="156" t="s">
        <v>31</v>
      </c>
      <c r="D115" s="114" t="s">
        <v>2711</v>
      </c>
      <c r="E115" s="170">
        <v>43879</v>
      </c>
      <c r="F115" s="170">
        <v>44196</v>
      </c>
      <c r="G115" s="153">
        <f t="shared" ref="G115:G116" si="6">IF(AND(E115&lt;&gt;"",F115&lt;&gt;""),((F115-E115)/30),"")</f>
        <v>10.566666666666666</v>
      </c>
      <c r="H115" s="115" t="s">
        <v>2715</v>
      </c>
      <c r="I115" s="114" t="s">
        <v>516</v>
      </c>
      <c r="J115" s="114" t="s">
        <v>598</v>
      </c>
      <c r="K115" s="68">
        <v>533868168</v>
      </c>
      <c r="L115" s="100">
        <f>+IF(AND(K115&gt;0,O115="Ejecución"),(K115/877802)*Tabla28[[#This Row],[% participación]],IF(AND(K115&gt;0,O115&lt;&gt;"Ejecución"),"-",""))</f>
        <v>608.18745913087457</v>
      </c>
      <c r="M115" s="65" t="s">
        <v>2716</v>
      </c>
      <c r="N115" s="166">
        <f>+IF(M118="No",1,IF(M118="Si","Ingrese %",""))</f>
        <v>1</v>
      </c>
      <c r="O115" s="155" t="s">
        <v>1150</v>
      </c>
      <c r="P115" s="78"/>
    </row>
    <row r="116" spans="1:16" s="6" customFormat="1" ht="24.75" customHeight="1" x14ac:dyDescent="0.25">
      <c r="A116" s="136">
        <v>3</v>
      </c>
      <c r="B116" s="154" t="s">
        <v>2665</v>
      </c>
      <c r="C116" s="156" t="s">
        <v>31</v>
      </c>
      <c r="D116" s="114" t="s">
        <v>2712</v>
      </c>
      <c r="E116" s="170">
        <v>43879</v>
      </c>
      <c r="F116" s="170">
        <v>44196</v>
      </c>
      <c r="G116" s="153">
        <f t="shared" si="6"/>
        <v>10.566666666666666</v>
      </c>
      <c r="H116" s="115" t="s">
        <v>2715</v>
      </c>
      <c r="I116" s="114" t="s">
        <v>516</v>
      </c>
      <c r="J116" s="114" t="s">
        <v>572</v>
      </c>
      <c r="K116" s="68">
        <v>285193700</v>
      </c>
      <c r="L116" s="100">
        <f>+IF(AND(K116&gt;0,O116="Ejecución"),(K116/877802)*Tabla28[[#This Row],[% participación]],IF(AND(K116&gt;0,O116&lt;&gt;"Ejecución"),"-",""))</f>
        <v>324.89524972602021</v>
      </c>
      <c r="M116" s="65" t="s">
        <v>2716</v>
      </c>
      <c r="N116" s="166">
        <f>+IF(M118="No",1,IF(M118="Si","Ingrese %",""))</f>
        <v>1</v>
      </c>
      <c r="O116" s="155" t="s">
        <v>1150</v>
      </c>
      <c r="P116" s="78"/>
    </row>
    <row r="117" spans="1:16" s="6" customFormat="1" ht="24.75" customHeight="1" outlineLevel="1" x14ac:dyDescent="0.25">
      <c r="A117" s="136">
        <v>4</v>
      </c>
      <c r="B117" s="154" t="s">
        <v>2665</v>
      </c>
      <c r="C117" s="156" t="s">
        <v>31</v>
      </c>
      <c r="D117" s="114" t="s">
        <v>2713</v>
      </c>
      <c r="E117" s="170">
        <v>43879</v>
      </c>
      <c r="F117" s="170">
        <v>44196</v>
      </c>
      <c r="G117" s="153">
        <f t="shared" ref="G117:G159" si="7">IF(AND(E117&lt;&gt;"",F117&lt;&gt;""),((F117-E117)/30),"")</f>
        <v>10.566666666666666</v>
      </c>
      <c r="H117" s="115" t="s">
        <v>2715</v>
      </c>
      <c r="I117" s="114" t="s">
        <v>516</v>
      </c>
      <c r="J117" s="114" t="s">
        <v>557</v>
      </c>
      <c r="K117" s="68">
        <v>245588449</v>
      </c>
      <c r="L117" s="100">
        <f>+IF(AND(K117&gt;0,O117="Ejecución"),(K117/877802)*Tabla28[[#This Row],[% participación]],IF(AND(K117&gt;0,O117&lt;&gt;"Ejecución"),"-",""))</f>
        <v>279.77658857008754</v>
      </c>
      <c r="M117" s="65" t="s">
        <v>2716</v>
      </c>
      <c r="N117" s="166">
        <f>+IF(M118="No",1,IF(M118="Si","Ingrese %",""))</f>
        <v>1</v>
      </c>
      <c r="O117" s="155" t="s">
        <v>1150</v>
      </c>
      <c r="P117" s="78"/>
    </row>
    <row r="118" spans="1:16" s="7" customFormat="1" ht="24.75" customHeight="1" outlineLevel="1" x14ac:dyDescent="0.25">
      <c r="A118" s="137">
        <v>5</v>
      </c>
      <c r="B118" s="154" t="s">
        <v>2665</v>
      </c>
      <c r="C118" s="156" t="s">
        <v>31</v>
      </c>
      <c r="D118" s="114" t="s">
        <v>2714</v>
      </c>
      <c r="E118" s="170">
        <v>43879</v>
      </c>
      <c r="F118" s="170">
        <v>44196</v>
      </c>
      <c r="G118" s="153">
        <f t="shared" si="7"/>
        <v>10.566666666666666</v>
      </c>
      <c r="H118" s="115" t="s">
        <v>2715</v>
      </c>
      <c r="I118" s="114" t="s">
        <v>516</v>
      </c>
      <c r="J118" s="114" t="s">
        <v>577</v>
      </c>
      <c r="K118" s="68">
        <v>719766243</v>
      </c>
      <c r="L118" s="100">
        <f>+IF(AND(K118&gt;0,O118="Ejecución"),(K118/877802)*Tabla28[[#This Row],[% participación]],IF(AND(K118&gt;0,O118&lt;&gt;"Ejecución"),"-",""))</f>
        <v>819.96423225283149</v>
      </c>
      <c r="M118" s="65" t="s">
        <v>2716</v>
      </c>
      <c r="N118" s="166">
        <f t="shared" ref="N118:N160" si="8">+IF(M118="No",1,IF(M118="Si","Ingrese %",""))</f>
        <v>1</v>
      </c>
      <c r="O118" s="155" t="s">
        <v>1150</v>
      </c>
      <c r="P118" s="79"/>
    </row>
    <row r="119" spans="1:16" s="7" customFormat="1" ht="24.75" customHeight="1" outlineLevel="1" x14ac:dyDescent="0.25">
      <c r="A119" s="137">
        <v>6</v>
      </c>
      <c r="B119" s="154" t="s">
        <v>2665</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7">
        <v>7</v>
      </c>
      <c r="B120" s="154" t="s">
        <v>2665</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7">
        <v>8</v>
      </c>
      <c r="B121" s="154" t="s">
        <v>2665</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7">
        <v>9</v>
      </c>
      <c r="B122" s="154" t="s">
        <v>2665</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7">
        <v>10</v>
      </c>
      <c r="B123" s="154" t="s">
        <v>2665</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7">
        <v>11</v>
      </c>
      <c r="B124" s="154" t="s">
        <v>2665</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7">
        <v>12</v>
      </c>
      <c r="B125" s="154" t="s">
        <v>2665</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7">
        <v>13</v>
      </c>
      <c r="B126" s="154" t="s">
        <v>2665</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7">
        <v>14</v>
      </c>
      <c r="B127" s="154" t="s">
        <v>2665</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7">
        <v>15</v>
      </c>
      <c r="B128" s="154" t="s">
        <v>2665</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7">
        <v>16</v>
      </c>
      <c r="B129" s="154" t="s">
        <v>2665</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7">
        <v>17</v>
      </c>
      <c r="B130" s="154" t="s">
        <v>2665</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7">
        <v>18</v>
      </c>
      <c r="B131" s="154" t="s">
        <v>2665</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7">
        <v>19</v>
      </c>
      <c r="B132" s="154" t="s">
        <v>2665</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7">
        <v>20</v>
      </c>
      <c r="B133" s="154" t="s">
        <v>2665</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7">
        <v>21</v>
      </c>
      <c r="B134" s="154" t="s">
        <v>2665</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7">
        <v>22</v>
      </c>
      <c r="B135" s="154" t="s">
        <v>2665</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7">
        <v>23</v>
      </c>
      <c r="B136" s="154" t="s">
        <v>2665</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7">
        <v>24</v>
      </c>
      <c r="B137" s="154" t="s">
        <v>2665</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7">
        <v>25</v>
      </c>
      <c r="B138" s="154" t="s">
        <v>2665</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7">
        <v>26</v>
      </c>
      <c r="B139" s="154" t="s">
        <v>2665</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7">
        <v>27</v>
      </c>
      <c r="B140" s="154" t="s">
        <v>2665</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7">
        <v>28</v>
      </c>
      <c r="B141" s="154" t="s">
        <v>2665</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7">
        <v>29</v>
      </c>
      <c r="B142" s="154" t="s">
        <v>2665</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7">
        <v>30</v>
      </c>
      <c r="B143" s="154" t="s">
        <v>2665</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7">
        <v>31</v>
      </c>
      <c r="B144" s="154" t="s">
        <v>2665</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7">
        <v>32</v>
      </c>
      <c r="B145" s="154" t="s">
        <v>2665</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7">
        <v>33</v>
      </c>
      <c r="B146" s="154" t="s">
        <v>2665</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7">
        <v>34</v>
      </c>
      <c r="B147" s="154" t="s">
        <v>2665</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7">
        <v>35</v>
      </c>
      <c r="B148" s="154" t="s">
        <v>2665</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7">
        <v>36</v>
      </c>
      <c r="B149" s="154" t="s">
        <v>2665</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7">
        <v>37</v>
      </c>
      <c r="B150" s="154" t="s">
        <v>2665</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7">
        <v>38</v>
      </c>
      <c r="B151" s="154" t="s">
        <v>2665</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7">
        <v>39</v>
      </c>
      <c r="B152" s="154" t="s">
        <v>2665</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7">
        <v>40</v>
      </c>
      <c r="B153" s="154" t="s">
        <v>2665</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7">
        <v>41</v>
      </c>
      <c r="B154" s="154" t="s">
        <v>2665</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7">
        <v>42</v>
      </c>
      <c r="B155" s="154" t="s">
        <v>2665</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7">
        <v>43</v>
      </c>
      <c r="B156" s="154" t="s">
        <v>2665</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7">
        <v>44</v>
      </c>
      <c r="B157" s="154" t="s">
        <v>2665</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7">
        <v>45</v>
      </c>
      <c r="B158" s="154" t="s">
        <v>2665</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7">
        <v>46</v>
      </c>
      <c r="B159" s="154" t="s">
        <v>2665</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24" t="s">
        <v>2660</v>
      </c>
      <c r="B163" s="225"/>
      <c r="C163" s="225"/>
      <c r="D163" s="225"/>
      <c r="E163" s="226"/>
      <c r="F163" s="227" t="s">
        <v>2661</v>
      </c>
      <c r="G163" s="227"/>
      <c r="H163" s="227"/>
      <c r="I163" s="224" t="s">
        <v>2630</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28" t="s">
        <v>2614</v>
      </c>
      <c r="H165" s="228"/>
      <c r="I165" s="229" t="s">
        <v>1164</v>
      </c>
      <c r="J165" s="230"/>
      <c r="K165" s="230"/>
      <c r="L165" s="230"/>
      <c r="M165" s="23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1" t="s">
        <v>2643</v>
      </c>
      <c r="J167" s="232"/>
      <c r="K167" s="232"/>
      <c r="L167" s="232"/>
      <c r="M167" s="232"/>
      <c r="N167" s="232"/>
      <c r="O167" s="233"/>
      <c r="U167" s="51"/>
    </row>
    <row r="168" spans="1:28" x14ac:dyDescent="0.25">
      <c r="A168" s="9"/>
      <c r="B168" s="217" t="s">
        <v>2658</v>
      </c>
      <c r="C168" s="217"/>
      <c r="D168" s="217"/>
      <c r="E168" s="8"/>
      <c r="F168" s="5"/>
      <c r="H168" s="81" t="s">
        <v>2657</v>
      </c>
      <c r="I168" s="231"/>
      <c r="J168" s="232"/>
      <c r="K168" s="232"/>
      <c r="L168" s="232"/>
      <c r="M168" s="232"/>
      <c r="N168" s="232"/>
      <c r="O168" s="23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c r="O179" s="8"/>
      <c r="Q179" s="19"/>
      <c r="R179" s="152" t="str">
        <f>IF(M179&gt;0,SUM(L179+M179),"")</f>
        <v/>
      </c>
      <c r="T179" s="19"/>
      <c r="U179" s="171" t="s">
        <v>1166</v>
      </c>
      <c r="V179" s="171"/>
      <c r="W179" s="171"/>
      <c r="X179" s="24">
        <v>0.02</v>
      </c>
      <c r="Y179" s="157"/>
      <c r="Z179" s="158" t="str">
        <f>IF(Y179&gt;0,SUM(E181+Y179),"")</f>
        <v/>
      </c>
      <c r="AA179" s="19"/>
      <c r="AB179" s="19"/>
    </row>
    <row r="180" spans="1:28" ht="23.45" hidden="1" x14ac:dyDescent="0.3">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45" hidden="1" x14ac:dyDescent="0.3">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45" hidden="1" x14ac:dyDescent="0.3">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65501719.949999996</v>
      </c>
      <c r="F185" s="92"/>
      <c r="G185" s="93"/>
      <c r="H185" s="88"/>
      <c r="I185" s="90" t="s">
        <v>2627</v>
      </c>
      <c r="J185" s="159">
        <f>+SUM(M179:M183)</f>
        <v>0</v>
      </c>
      <c r="K185" s="196" t="s">
        <v>2628</v>
      </c>
      <c r="L185" s="196"/>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1" t="s">
        <v>2636</v>
      </c>
      <c r="C192" s="221"/>
      <c r="E192" s="5" t="s">
        <v>20</v>
      </c>
      <c r="H192" s="26" t="s">
        <v>24</v>
      </c>
      <c r="J192" s="5" t="s">
        <v>2637</v>
      </c>
      <c r="K192" s="5"/>
      <c r="M192" s="5"/>
      <c r="N192" s="5"/>
      <c r="O192" s="8"/>
      <c r="Q192" s="147"/>
      <c r="R192" s="148"/>
      <c r="S192" s="148"/>
      <c r="T192" s="147"/>
    </row>
    <row r="193" spans="1:18" x14ac:dyDescent="0.25">
      <c r="A193" s="9"/>
      <c r="C193" s="118">
        <v>38581</v>
      </c>
      <c r="D193" s="5"/>
      <c r="E193" s="119">
        <v>357</v>
      </c>
      <c r="F193" s="5"/>
      <c r="G193" s="5"/>
      <c r="H193" s="140" t="s">
        <v>2717</v>
      </c>
      <c r="J193" s="5"/>
      <c r="K193" s="120">
        <v>39479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2648</v>
      </c>
      <c r="C201" s="220"/>
      <c r="D201" s="220"/>
      <c r="E201" s="220"/>
      <c r="F201" s="220"/>
      <c r="G201" s="220"/>
      <c r="H201" s="220"/>
      <c r="I201" s="220"/>
      <c r="J201" s="220"/>
      <c r="K201" s="220"/>
      <c r="L201" s="220"/>
      <c r="M201" s="220"/>
      <c r="N201" s="22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2720</v>
      </c>
      <c r="J211" s="27" t="s">
        <v>2622</v>
      </c>
      <c r="K211" s="141" t="s">
        <v>2721</v>
      </c>
      <c r="L211" s="21"/>
      <c r="M211" s="21"/>
      <c r="N211" s="21"/>
      <c r="O211" s="8"/>
    </row>
    <row r="212" spans="1:15" x14ac:dyDescent="0.25">
      <c r="A212" s="9"/>
      <c r="B212" s="27" t="s">
        <v>2619</v>
      </c>
      <c r="C212" s="140" t="s">
        <v>2717</v>
      </c>
      <c r="D212" s="21"/>
      <c r="G212" s="27" t="s">
        <v>2621</v>
      </c>
      <c r="H212" s="141" t="s">
        <v>2718</v>
      </c>
      <c r="J212" s="27" t="s">
        <v>2623</v>
      </c>
      <c r="K212" s="140"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a65d333d-5b59-4810-bc94-b80d9325abbc"/>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2020-12-28T21:11:36Z</cp:lastPrinted>
  <dcterms:created xsi:type="dcterms:W3CDTF">2020-10-14T21:57:42Z</dcterms:created>
  <dcterms:modified xsi:type="dcterms:W3CDTF">2020-12-28T22:56:23Z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