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5" windowWidth="20730" windowHeight="116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<sst xmlns="http://schemas.openxmlformats.org/spreadsheetml/2006/main" count="3098" uniqueCount="2698">
  <si>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</si>
  <si>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</si>
  <si>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</si>
  <si>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</si>
  <si>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</si>
  <si>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</si>
  <si>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</si>
  <si>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</si>
  <si>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</si>
  <si>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</si>
  <si>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</si>
  <si>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</si>
  <si>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</si>
  <si>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</si>
  <si>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</si>
  <si>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</si>
  <si>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</si>
  <si>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</si>
  <si>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</si>
  <si>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</si>
  <si>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</si>
  <si>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</si>
  <si>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</si>
  <si>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</si>
  <si>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</si>
  <si>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</si>
  <si>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</si>
  <si>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</si>
  <si>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</si>
  <si>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</si>
  <si>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</si>
  <si>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</si>
  <si>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</si>
  <si>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</si>
  <si>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</si>
  <si>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</si>
  <si>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</si>
  <si>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</si>
  <si>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</si>
  <si>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</si>
  <si>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</si>
  <si>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</si>
  <si>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</si>
  <si>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</si>
  <si>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</si>
  <si>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</si>
  <si>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</si>
  <si>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</si>
  <si>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</si>
  <si>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</si>
  <si>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</si>
  <si>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</si>
  <si>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</si>
  <si>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</si>
  <si>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</si>
  <si>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</si>
  <si>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</si>
  <si>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</si>
  <si>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</si>
  <si>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</si>
  <si>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</si>
  <si>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</si>
  <si>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</si>
  <si>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</si>
  <si>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</si>
  <si>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</si>
  <si>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</si>
  <si>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</si>
  <si>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</si>
  <si>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</si>
  <si>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</si>
  <si>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</si>
  <si>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</si>
  <si>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</si>
  <si>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</si>
  <si>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</si>
  <si>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</si>
  <si>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</si>
  <si>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</si>
  <si>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</si>
  <si>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</si>
  <si>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</si>
  <si>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</si>
  <si>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</si>
  <si>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</si>
  <si>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</si>
  <si>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</si>
  <si>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</si>
  <si>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</si>
  <si>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</si>
  <si>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</si>
  <si>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</si>
  <si>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</si>
  <si>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</si>
  <si>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</si>
  <si>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</si>
  <si>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</si>
  <si>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</si>
  <si>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</si>
  <si>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</si>
  <si>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</si>
  <si>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</si>
  <si>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</si>
  <si>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</si>
  <si>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</si>
  <si>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</si>
  <si>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</si>
  <si>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</si>
  <si>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</si>
  <si>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</si>
  <si>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</si>
  <si>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</si>
  <si>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</si>
  <si>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</si>
  <si>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</si>
  <si>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</si>
  <si>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</si>
  <si>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</si>
  <si>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</si>
  <si>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</si>
  <si>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</si>
  <si>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</si>
  <si>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</si>
  <si>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</si>
  <si>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</si>
  <si>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</si>
  <si>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</si>
  <si>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</si>
  <si>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</si>
  <si>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</si>
  <si>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</si>
  <si>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</si>
  <si>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</si>
  <si>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</si>
  <si>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</si>
  <si>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</si>
  <si>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</si>
  <si>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</si>
  <si>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</si>
  <si>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</si>
  <si>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</si>
  <si>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</si>
  <si>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</si>
  <si>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</si>
  <si>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</si>
  <si>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</si>
  <si>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</si>
  <si>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</si>
  <si>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</si>
  <si>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</si>
  <si>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</si>
  <si>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</si>
  <si>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</si>
  <si>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</si>
  <si>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</si>
  <si>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</si>
  <si>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</si>
  <si>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</si>
  <si>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</si>
  <si>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</si>
  <si>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</si>
  <si>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</si>
  <si>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</si>
  <si>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</si>
  <si>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</si>
  <si>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</si>
  <si>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</si>
  <si>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</si>
  <si>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</si>
  <si>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</si>
  <si>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</si>
  <si>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</si>
  <si>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</si>
  <si>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</si>
  <si>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</si>
  <si>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</si>
  <si>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</si>
  <si>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</si>
  <si>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</si>
  <si>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</si>
  <si>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</si>
  <si>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</si>
  <si>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</si>
  <si>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</si>
  <si>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</si>
  <si>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</si>
  <si>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</si>
  <si>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</si>
  <si>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</si>
  <si>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</si>
  <si>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</si>
  <si>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</si>
  <si>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</si>
  <si>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</si>
  <si>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</si>
  <si>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</si>
  <si>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</si>
  <si>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</si>
  <si>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</si>
  <si>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</si>
  <si>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</si>
  <si>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</si>
  <si>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</si>
  <si>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</si>
  <si>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</si>
  <si>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</si>
  <si>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</si>
  <si>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</si>
  <si>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</si>
  <si>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</si>
  <si>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</si>
  <si>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</si>
  <si>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</si>
  <si>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</si>
  <si>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</si>
  <si>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</si>
  <si>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</si>
  <si>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</si>
  <si>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</si>
  <si>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</si>
  <si>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</si>
  <si>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</si>
  <si>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</si>
  <si>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</si>
  <si>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</si>
  <si>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</si>
  <si>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</si>
  <si>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</si>
  <si>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</si>
  <si>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</si>
  <si>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</si>
  <si>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</si>
  <si>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</si>
  <si>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</si>
  <si>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</si>
  <si>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</si>
  <si>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</si>
  <si>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</si>
  <si>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</si>
  <si>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</si>
  <si>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</si>
  <si>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</si>
  <si>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</si>
  <si>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</si>
  <si>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</si>
  <si>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</si>
  <si>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</si>
  <si>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</si>
  <si>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</si>
  <si>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</si>
  <si>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</si>
  <si>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</si>
  <si>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</si>
  <si>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</si>
  <si>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</si>
  <si>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</si>
  <si>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</si>
  <si>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</si>
  <si>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</si>
  <si>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</si>
  <si>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</si>
  <si>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</si>
  <si>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</si>
  <si>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</si>
  <si>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</si>
  <si>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</si>
  <si>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</si>
  <si>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</si>
  <si>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</si>
  <si>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</si>
  <si>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</si>
  <si>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</si>
  <si>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</si>
  <si>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</si>
  <si>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</si>
  <si>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</si>
  <si>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</si>
  <si>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</si>
  <si>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</si>
  <si>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</si>
  <si>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</si>
  <si>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</si>
  <si>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</si>
  <si>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</si>
  <si>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</si>
  <si>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</si>
  <si>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</si>
  <si>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</si>
  <si>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</si>
  <si>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</si>
  <si>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</si>
  <si>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</si>
  <si>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</si>
  <si>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</si>
  <si>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</si>
  <si>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</si>
  <si>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</si>
  <si>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</si>
  <si>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</si>
  <si>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</si>
  <si>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</si>
  <si>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</si>
  <si>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</si>
  <si>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</si>
  <si>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</si>
  <si>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</si>
  <si>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</si>
  <si>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</si>
  <si>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</si>
  <si>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</si>
  <si>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</si>
  <si>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</si>
  <si>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</si>
  <si>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</si>
  <si>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</si>
  <si>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</si>
  <si>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</si>
  <si>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</si>
  <si>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</si>
  <si>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</si>
  <si>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</si>
  <si>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</si>
  <si>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</si>
  <si>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</si>
  <si>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</si>
  <si>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</si>
  <si>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</si>
  <si>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</si>
  <si>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</si>
  <si>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</si>
  <si>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</si>
  <si>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</si>
  <si>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</si>
  <si>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</si>
  <si>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</si>
  <si>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</si>
  <si>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</si>
  <si>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</si>
  <si>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</si>
  <si>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</si>
  <si>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</si>
  <si>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</si>
  <si>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</si>
  <si>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</si>
  <si>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</si>
  <si>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</si>
  <si>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</si>
  <si>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</si>
  <si>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</si>
  <si>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</si>
  <si>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</si>
  <si>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</si>
  <si>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</si>
  <si>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</si>
  <si>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</si>
  <si>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</si>
  <si>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</si>
  <si>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</si>
  <si>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</si>
  <si>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</si>
  <si>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</si>
  <si>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</si>
  <si>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</si>
  <si>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</si>
  <si>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</si>
  <si>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</si>
  <si>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</si>
  <si>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</si>
  <si>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</si>
  <si>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</si>
  <si>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</si>
  <si>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</si>
  <si>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</si>
  <si>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</si>
  <si>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</si>
  <si>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</si>
  <si>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</si>
  <si>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</si>
  <si>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</si>
  <si>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</si>
  <si>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</si>
  <si>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</si>
  <si>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</si>
  <si>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</si>
  <si>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</si>
  <si>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</si>
  <si>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</si>
  <si>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</si>
  <si>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</si>
  <si>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</si>
  <si>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</si>
  <si>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</si>
  <si>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</si>
  <si>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</si>
  <si>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</si>
  <si>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</si>
  <si>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</si>
  <si>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</si>
  <si>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</si>
  <si>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</si>
  <si>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</si>
  <si>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</si>
  <si>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</si>
  <si>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</si>
  <si>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</si>
  <si>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</si>
  <si>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</si>
  <si>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</si>
  <si>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</si>
  <si>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</si>
  <si>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</si>
  <si>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</si>
  <si>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</si>
  <si>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</si>
  <si>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</si>
  <si>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</si>
  <si>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</si>
  <si>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</si>
  <si>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</si>
  <si>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</si>
  <si>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</si>
  <si>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</si>
  <si>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</si>
  <si>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</si>
  <si>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</si>
  <si>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</si>
  <si>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</si>
  <si>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</si>
  <si>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</si>
  <si>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</si>
  <si>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</si>
  <si>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</si>
  <si>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</si>
  <si>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</si>
  <si>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</si>
  <si>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</si>
  <si>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</si>
  <si>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</si>
  <si>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</si>
  <si>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</si>
  <si>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</si>
  <si>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</si>
  <si>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</si>
  <si>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</si>
  <si>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</si>
  <si>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</si>
  <si>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</si>
  <si>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</si>
  <si>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</si>
  <si>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</si>
  <si>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</si>
  <si>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</si>
  <si>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</si>
  <si>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</si>
  <si>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</si>
  <si>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</si>
  <si>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</si>
  <si>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</si>
  <si>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</si>
  <si>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</si>
  <si>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</si>
  <si>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</si>
  <si>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</si>
  <si>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</si>
  <si>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</si>
  <si>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</si>
  <si>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</si>
  <si>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</si>
  <si>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</si>
  <si>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</si>
  <si>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</si>
  <si>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</si>
  <si>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</si>
  <si>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</si>
  <si>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</si>
  <si>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</si>
  <si>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</si>
  <si>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</si>
  <si>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</si>
  <si>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</si>
  <si>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</si>
  <si>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</si>
  <si>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</si>
  <si>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</si>
  <si>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</si>
  <si>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</si>
  <si>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</si>
  <si>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</si>
  <si>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</si>
  <si>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</si>
  <si>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</si>
  <si>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</si>
  <si>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</si>
  <si>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</si>
  <si>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</si>
  <si>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</si>
  <si>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</si>
  <si>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</si>
  <si>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</si>
  <si>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</si>
  <si>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</si>
  <si>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</si>
  <si>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</si>
  <si>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</si>
  <si>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</si>
  <si>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</si>
  <si>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</si>
  <si>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</si>
  <si>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</si>
  <si>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</si>
  <si>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</si>
  <si>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</si>
  <si>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</si>
  <si>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</si>
  <si>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</si>
  <si>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</si>
  <si>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</si>
  <si>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</si>
  <si>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</si>
  <si>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</si>
  <si>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</si>
  <si>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</si>
  <si>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</si>
  <si>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</si>
  <si>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</si>
  <si>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</si>
  <si>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</si>
  <si>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</si>
  <si>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</si>
  <si>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</si>
  <si>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</si>
  <si>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</si>
  <si>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</si>
  <si>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</si>
  <si>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</si>
  <si>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</si>
  <si>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</si>
  <si>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</si>
  <si>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</si>
  <si>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</si>
  <si>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</si>
  <si>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</si>
  <si>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</si>
  <si>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</si>
  <si>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</si>
  <si>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</si>
  <si>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</si>
  <si>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</si>
  <si>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</si>
  <si>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</si>
  <si>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</si>
  <si>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</si>
  <si>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</si>
  <si>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</si>
  <si>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</si>
  <si>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</si>
  <si>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</si>
  <si>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</si>
  <si>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</si>
  <si>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</si>
  <si>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</si>
  <si>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</si>
  <si>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</si>
  <si>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</si>
  <si>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</si>
  <si>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</si>
  <si>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</si>
  <si>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</si>
  <si>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</si>
  <si>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</si>
  <si>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</si>
  <si>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</si>
  <si>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</si>
  <si>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</si>
  <si>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</si>
  <si>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</si>
  <si>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</si>
  <si>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</si>
  <si>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</si>
  <si>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</si>
  <si>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</si>
  <si>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</si>
  <si>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</si>
  <si>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</si>
  <si>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</si>
  <si>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</si>
  <si>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</si>
  <si>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</si>
  <si>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</si>
  <si>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</si>
  <si>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</si>
  <si>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</si>
  <si>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</si>
  <si>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</si>
  <si>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</si>
  <si>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</si>
  <si>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</si>
  <si>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</si>
  <si>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</si>
  <si>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</si>
  <si>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</si>
  <si>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</si>
  <si>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</si>
  <si>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</si>
  <si>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</si>
  <si>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</si>
  <si>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</si>
  <si>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</si>
  <si>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</si>
  <si>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</si>
  <si>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</si>
  <si>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</si>
  <si>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</si>
  <si>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</si>
  <si>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</si>
  <si>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</si>
  <si>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</si>
  <si>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</si>
  <si>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</si>
  <si>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</si>
  <si>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</si>
  <si>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</si>
  <si>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</si>
  <si>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</si>
  <si>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</si>
  <si>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</si>
  <si>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</si>
  <si>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</si>
  <si>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</si>
  <si>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</si>
  <si>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</si>
  <si>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</si>
  <si>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</si>
  <si>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</si>
  <si>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</si>
  <si>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</si>
  <si>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</si>
  <si>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</si>
  <si>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</si>
  <si>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</si>
  <si>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</si>
  <si>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</si>
  <si>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</si>
  <si>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</si>
  <si>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</si>
  <si>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</si>
  <si>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</si>
  <si>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</si>
  <si>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</si>
  <si>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</si>
  <si>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</si>
  <si>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</si>
  <si>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</si>
  <si>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</si>
  <si>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</si>
  <si>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</si>
  <si>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</si>
  <si>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</si>
  <si>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</si>
  <si>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</si>
  <si>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</si>
  <si>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</si>
  <si>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</si>
  <si>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</si>
  <si>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</si>
  <si>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</si>
  <si>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</si>
  <si>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</si>
  <si>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</si>
  <si>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</si>
  <si>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</si>
  <si>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</si>
  <si>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</si>
  <si>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</si>
  <si>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</si>
  <si>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</si>
  <si>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</si>
  <si>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</si>
  <si>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</si>
  <si>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</si>
  <si>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</si>
  <si>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</si>
  <si>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</si>
  <si>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</si>
  <si>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</si>
  <si>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</si>
  <si>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</si>
  <si>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</si>
  <si>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</si>
  <si>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</si>
  <si>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</si>
  <si>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</si>
  <si>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</si>
  <si>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</si>
  <si>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</si>
  <si>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</si>
  <si>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</si>
  <si>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</si>
  <si>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</si>
  <si>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</si>
  <si>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</si>
  <si>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</si>
  <si>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</si>
  <si>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</si>
  <si>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</si>
  <si>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</si>
  <si>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</si>
  <si>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</si>
  <si>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</si>
  <si>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</si>
  <si>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</si>
  <si>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</si>
  <si>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</si>
  <si>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</si>
  <si>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</si>
  <si>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</si>
  <si>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</si>
  <si>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</si>
  <si>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</si>
  <si>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</si>
  <si>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</si>
  <si>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</si>
  <si>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</si>
  <si>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</si>
  <si>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</si>
  <si>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</si>
  <si>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</si>
  <si>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</si>
  <si>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</si>
  <si>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</si>
  <si>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</si>
  <si>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</si>
  <si>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</si>
  <si>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</si>
  <si>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</si>
  <si>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</si>
  <si>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</si>
  <si>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</si>
  <si>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</si>
  <si>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</si>
  <si>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</si>
  <si>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</si>
  <si>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</si>
  <si>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</si>
  <si>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</si>
  <si>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</si>
  <si>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</si>
  <si>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</si>
  <si>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</si>
  <si>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</si>
  <si>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</si>
  <si>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</si>
  <si>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</si>
  <si>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</si>
  <si>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</si>
  <si>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</si>
  <si>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</si>
  <si>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</si>
  <si>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</si>
  <si>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</si>
  <si>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</si>
  <si>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</si>
  <si>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</si>
  <si>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</si>
  <si>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</si>
  <si>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</si>
  <si>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</si>
  <si>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</si>
  <si>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</si>
  <si>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</si>
  <si>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</si>
  <si>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</si>
  <si>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</si>
  <si>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</si>
  <si>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</si>
  <si>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</si>
  <si>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</si>
  <si>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</si>
  <si>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</si>
  <si>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</si>
  <si>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</si>
  <si>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</si>
  <si>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</si>
  <si>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</si>
  <si>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</si>
  <si>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</si>
  <si>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</si>
  <si>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</si>
  <si>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</si>
  <si>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</si>
  <si>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</si>
  <si>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</si>
  <si>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</si>
  <si>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</si>
  <si>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</si>
  <si>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</si>
  <si>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</si>
  <si>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</si>
  <si>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</si>
  <si>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</si>
  <si>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</si>
  <si>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</si>
  <si>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</si>
  <si>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</si>
  <si>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</si>
  <si>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</si>
  <si>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</si>
  <si>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</si>
  <si>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</si>
  <si>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</si>
  <si>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</si>
  <si>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</si>
  <si>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</si>
  <si>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</si>
  <si>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</si>
  <si>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</si>
  <si>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</si>
  <si>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</si>
  <si>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</si>
  <si>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</si>
  <si>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</si>
  <si>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</si>
  <si>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</si>
  <si>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</si>
  <si>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</si>
  <si>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</si>
  <si>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</si>
  <si>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</si>
  <si>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</si>
  <si>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</si>
  <si>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</si>
  <si>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</si>
  <si>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</si>
  <si>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</si>
  <si>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</si>
  <si>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</si>
  <si>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</si>
  <si>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</si>
  <si>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</si>
  <si>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</si>
  <si>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</si>
  <si>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</si>
  <si>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</si>
  <si>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</si>
  <si>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</si>
  <si>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</si>
  <si>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</si>
  <si>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</si>
  <si>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</si>
  <si>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</si>
  <si>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</si>
  <si>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</si>
  <si>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</si>
  <si>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</si>
  <si>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</si>
  <si>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</si>
  <si>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</si>
  <si>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</si>
  <si>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</si>
  <si>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</si>
  <si>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</si>
  <si>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</si>
  <si>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</si>
  <si>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</si>
  <si>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</si>
  <si>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</si>
  <si>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</si>
  <si>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</si>
  <si>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</si>
  <si>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</si>
  <si>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</si>
  <si>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</si>
  <si>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</si>
  <si>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</si>
  <si>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</si>
  <si>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</si>
  <si>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</si>
  <si>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</si>
  <si>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</si>
  <si>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</si>
  <si>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</si>
  <si>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</si>
  <si>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</si>
  <si>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</si>
  <si>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</si>
  <si>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</si>
  <si>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</si>
  <si>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</si>
  <si>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</si>
  <si>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</si>
  <si>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</si>
  <si>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</si>
  <si>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</si>
  <si>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</si>
  <si>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</si>
  <si>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</si>
  <si>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</si>
  <si>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</si>
  <si>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</si>
  <si>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</si>
  <si>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</si>
  <si>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</si>
  <si>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</si>
  <si>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</si>
  <si>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</si>
  <si>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</si>
  <si>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</si>
  <si>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</si>
  <si>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</si>
  <si>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</si>
  <si>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</si>
  <si>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</si>
  <si>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</si>
  <si>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</si>
  <si>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</si>
  <si>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</si>
  <si>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</si>
  <si>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</si>
  <si>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</si>
  <si>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</si>
  <si>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</si>
  <si>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</si>
  <si>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</si>
  <si>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</si>
  <si>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</si>
  <si>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</si>
  <si>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</si>
  <si>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</si>
  <si>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</si>
  <si>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</si>
  <si>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</si>
  <si>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</si>
  <si>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</si>
  <si>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</si>
  <si>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</si>
  <si>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</si>
  <si>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</si>
  <si>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</si>
  <si>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</si>
  <si>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</si>
  <si>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</si>
  <si>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</si>
  <si>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</si>
  <si>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</si>
  <si>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</si>
  <si>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</si>
  <si>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</si>
  <si>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</si>
  <si>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</si>
  <si>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</si>
  <si>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</si>
  <si>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</si>
  <si>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</si>
  <si>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</si>
  <si>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</si>
  <si>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</si>
  <si>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</si>
  <si>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</si>
  <si>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</si>
  <si>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</si>
  <si>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</si>
  <si>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</si>
  <si>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</si>
  <si>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</si>
  <si>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</si>
  <si>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</si>
  <si>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</si>
  <si>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</si>
  <si>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</si>
  <si>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</si>
  <si>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</si>
  <si>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</si>
  <si>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</si>
  <si>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</si>
  <si>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</si>
  <si>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</si>
  <si>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</si>
  <si>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</si>
  <si>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</si>
  <si>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</si>
  <si>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</si>
  <si>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</si>
  <si>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</si>
  <si>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</si>
  <si>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</si>
  <si>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</si>
  <si>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</si>
  <si>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</si>
  <si>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</si>
  <si>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</si>
  <si>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</si>
  <si>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</si>
  <si>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</si>
  <si>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</si>
  <si>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</si>
  <si>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</si>
  <si>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</si>
  <si>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</si>
  <si>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</si>
  <si>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</si>
  <si>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</si>
  <si>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</si>
  <si>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</si>
  <si>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</si>
  <si>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</si>
  <si>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</si>
  <si>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</si>
  <si>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</si>
  <si>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</si>
  <si>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</si>
  <si>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</si>
  <si>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</si>
  <si>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</si>
  <si>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</si>
  <si>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</si>
  <si>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</si>
  <si>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</si>
  <si>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</si>
  <si>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</si>
  <si>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</si>
  <si>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</si>
  <si>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</si>
  <si>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</si>
  <si>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</si>
  <si>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</si>
  <si>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</si>
  <si>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</si>
  <si>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</si>
  <si>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</si>
  <si>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</si>
  <si>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</si>
  <si>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</si>
  <si>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</si>
  <si>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</si>
  <si>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</si>
  <si>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</si>
  <si>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</si>
  <si>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</si>
  <si>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</si>
  <si>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</si>
  <si>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</si>
  <si>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</si>
  <si>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</si>
  <si>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</si>
  <si>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</si>
  <si>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</si>
  <si>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</si>
  <si>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</si>
  <si>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</si>
  <si>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</si>
  <si>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</si>
  <si>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</si>
  <si>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</si>
  <si>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</si>
  <si>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</si>
  <si>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</si>
  <si>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</si>
  <si>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</si>
  <si>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</si>
  <si>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</si>
  <si>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</si>
  <si>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</si>
  <si>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</si>
  <si>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</si>
  <si>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</si>
  <si>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</si>
  <si>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</si>
  <si>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</si>
  <si>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</si>
  <si>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</si>
  <si>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</si>
  <si>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</si>
  <si>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</si>
  <si>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</si>
  <si>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</si>
  <si>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</si>
  <si>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</si>
  <si>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</si>
  <si>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</si>
  <si>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</si>
  <si>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</si>
  <si>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</si>
  <si>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</si>
  <si>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</si>
  <si>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</si>
  <si>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</si>
  <si>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</si>
  <si>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</si>
  <si>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</si>
  <si>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</si>
  <si>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</si>
  <si>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</si>
  <si>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</si>
  <si>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</si>
  <si>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</si>
  <si>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</si>
  <si>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</si>
  <si>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</si>
  <si>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</si>
  <si>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</si>
  <si>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</si>
  <si>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</si>
  <si>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</si>
  <si>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</si>
  <si>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</si>
  <si>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</si>
  <si>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</si>
  <si>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</si>
  <si>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</si>
  <si>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</si>
  <si>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</si>
  <si>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</si>
  <si>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</si>
  <si>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</si>
  <si>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</si>
  <si>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</si>
  <si>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</si>
  <si>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</si>
  <si>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</si>
  <si>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</si>
  <si>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</si>
  <si>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</si>
  <si>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</si>
  <si>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</si>
  <si>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</si>
  <si>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</si>
  <si>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</si>
  <si>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</si>
  <si>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</si>
  <si>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</si>
  <si>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</si>
  <si>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</si>
  <si>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</si>
  <si>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</si>
  <si>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</si>
  <si>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</si>
  <si>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</si>
  <si>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</si>
  <si>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</si>
  <si>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</si>
  <si>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</si>
  <si>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</si>
  <si>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</si>
  <si>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</si>
  <si>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</si>
  <si>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</si>
  <si>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</si>
  <si>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</si>
  <si>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</si>
  <si>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</si>
  <si>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</si>
  <si>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</si>
  <si>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</si>
  <si>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</si>
  <si>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</si>
  <si>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</si>
  <si>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</si>
  <si>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</si>
  <si>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</si>
  <si>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</si>
  <si>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</si>
  <si>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</si>
  <si>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</si>
  <si>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</si>
  <si>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</si>
  <si>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</si>
  <si>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</si>
  <si>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</si>
  <si>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</si>
  <si>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</si>
  <si>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</si>
  <si>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</si>
  <si>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</si>
  <si>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</si>
  <si>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</si>
  <si>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</si>
  <si>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</si>
  <si>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</si>
  <si>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</si>
  <si>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</si>
  <si>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</si>
  <si>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</si>
  <si>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</si>
  <si>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</si>
  <si>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</si>
  <si>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</si>
  <si>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</si>
  <si>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</si>
  <si>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</si>
  <si>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</si>
  <si>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</si>
  <si>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</si>
  <si>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</si>
  <si>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</si>
  <si>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</si>
  <si>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</si>
  <si>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</si>
  <si>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</si>
  <si>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</si>
  <si>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</si>
  <si>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</si>
  <si>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</si>
  <si>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</si>
  <si>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</si>
  <si>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</si>
  <si>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</si>
  <si>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</si>
  <si>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</si>
  <si>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</si>
  <si>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</si>
  <si>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</si>
  <si>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</si>
  <si>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</si>
  <si>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</si>
  <si>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</si>
  <si>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</si>
  <si>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</si>
  <si>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</si>
  <si>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</si>
  <si>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</si>
  <si>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</si>
  <si>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</si>
  <si>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</si>
  <si>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</si>
  <si>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</si>
  <si>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</si>
  <si>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</si>
  <si>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</si>
  <si>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</si>
  <si>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</si>
  <si>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</si>
  <si>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</si>
  <si>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</si>
  <si>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</si>
  <si>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</si>
  <si>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</si>
  <si>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</si>
  <si>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</si>
  <si>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</si>
  <si>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</si>
  <si>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</si>
  <si>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</si>
  <si>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</si>
  <si>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</si>
  <si>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</si>
  <si>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</si>
  <si>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</si>
  <si>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</si>
  <si>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</si>
  <si>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</si>
  <si>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</si>
  <si>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</si>
  <si>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</si>
  <si>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</si>
  <si>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</si>
  <si>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</si>
  <si>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</si>
  <si>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</si>
  <si>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</si>
  <si>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</si>
  <si>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</si>
  <si>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</si>
  <si>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</si>
  <si>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</si>
  <si>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</si>
  <si>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</si>
  <si>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</si>
  <si>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</si>
  <si>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</si>
  <si>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</si>
  <si>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</si>
  <si>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</si>
  <si>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</si>
  <si>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</si>
  <si>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</si>
  <si>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</si>
  <si>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</si>
  <si>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</si>
  <si>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</si>
  <si>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</si>
  <si>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</si>
  <si>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</si>
  <si>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</si>
  <si>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</si>
  <si>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</si>
  <si>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</si>
  <si>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</si>
  <si>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</si>
  <si>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</si>
  <si>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</si>
  <si>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</si>
  <si>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</si>
  <si>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</si>
  <si>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</si>
  <si>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</si>
  <si>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</si>
  <si>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</si>
  <si>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</si>
  <si>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</si>
  <si>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</si>
  <si>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</si>
  <si>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</si>
  <si>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</si>
  <si>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</si>
  <si>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</si>
  <si>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</si>
  <si>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</si>
  <si>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</si>
  <si>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</si>
  <si>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</si>
  <si>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</si>
  <si>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</si>
  <si>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</si>
  <si>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</si>
  <si>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</si>
  <si>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</si>
  <si>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</si>
  <si>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</si>
  <si>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</si>
  <si>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</si>
  <si>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</si>
  <si>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</si>
  <si>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</si>
  <si>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</si>
  <si>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</si>
  <si>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</si>
  <si>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</si>
  <si>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</si>
  <si>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</si>
  <si>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</si>
  <si>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</si>
  <si>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</si>
  <si>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</si>
  <si>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</si>
  <si>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</si>
  <si>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</si>
  <si>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</si>
  <si>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</si>
  <si>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</si>
  <si>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</si>
  <si>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</si>
  <si>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</si>
  <si>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</si>
  <si>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</si>
  <si>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</si>
  <si>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</si>
  <si>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</si>
  <si>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</si>
  <si>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</si>
  <si>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</si>
  <si>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</si>
  <si>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</si>
  <si>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</si>
  <si>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</si>
  <si>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</si>
  <si>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</si>
  <si>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</si>
  <si>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</si>
  <si>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</si>
  <si>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</si>
  <si>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</si>
  <si>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</si>
  <si>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</si>
  <si>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</si>
  <si>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</si>
  <si>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</si>
  <si>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</si>
  <si>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</si>
  <si>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</si>
  <si>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</si>
  <si>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</si>
  <si>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</si>
  <si>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</si>
  <si>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</si>
  <si>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</si>
  <si>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</si>
  <si>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</si>
  <si>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</si>
  <si>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</si>
  <si>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</si>
  <si>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</si>
  <si>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</si>
  <si>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</si>
  <si>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</si>
  <si>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</si>
  <si>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</si>
  <si>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</si>
  <si>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</si>
  <si>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</si>
  <si>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</si>
  <si>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</si>
  <si>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</si>
  <si>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</si>
  <si>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</si>
  <si>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</si>
  <si>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</si>
  <si>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</si>
  <si>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</si>
  <si>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</si>
  <si>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</si>
  <si>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</si>
  <si>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</si>
  <si>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</si>
  <si>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</si>
  <si>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</si>
  <si>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</si>
  <si>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</si>
  <si>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</si>
  <si>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</si>
  <si>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</si>
  <si>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</si>
  <si>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</si>
  <si>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</si>
  <si>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</si>
  <si>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</si>
  <si>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</si>
  <si>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</si>
  <si>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</si>
  <si>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</si>
  <si>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</si>
  <si>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</si>
  <si>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</si>
  <si>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</si>
  <si>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</si>
  <si>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</si>
  <si>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</si>
  <si>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</si>
  <si>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</si>
  <si>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</si>
  <si>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</si>
  <si>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</si>
  <si>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</si>
  <si>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</si>
  <si>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</si>
  <si>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</si>
  <si>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</si>
  <si>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</si>
  <si>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</si>
  <si>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</si>
  <si>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</si>
  <si>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</si>
  <si>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</si>
  <si>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</si>
  <si>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</si>
  <si>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</si>
  <si>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</si>
  <si>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</si>
  <si>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</si>
  <si>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</si>
  <si>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</si>
  <si>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</si>
  <si>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</si>
  <si>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</si>
  <si>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</si>
  <si>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</si>
  <si>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</si>
  <si>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</si>
  <si>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</si>
  <si>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</si>
  <si>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</si>
  <si>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</si>
  <si>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</si>
  <si>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</si>
  <si>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</si>
  <si>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</si>
  <si>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</si>
  <si>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</si>
  <si>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</si>
  <si>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</si>
  <si>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</si>
  <si>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</si>
  <si>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</si>
  <si>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</si>
  <si>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</si>
  <si>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</si>
  <si>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</si>
  <si>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</si>
  <si>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</si>
  <si>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</si>
  <si>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</si>
  <si>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</si>
  <si>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</si>
  <si>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</si>
  <si>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</si>
  <si>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</si>
  <si>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</si>
  <si>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</si>
  <si>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</si>
  <si>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</si>
  <si>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</si>
  <si>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</si>
  <si>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</si>
  <si>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</si>
  <si>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</si>
  <si>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</si>
  <si>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</si>
  <si>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</si>
  <si>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</si>
  <si>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</si>
  <si>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</si>
  <si>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</si>
  <si>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</si>
  <si>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</si>
  <si>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</si>
  <si>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</si>
  <si>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</si>
  <si>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</si>
  <si>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</si>
  <si>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</si>
  <si>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</si>
  <si>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</si>
  <si>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</si>
  <si>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</si>
  <si>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</si>
  <si>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</si>
  <si>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</si>
  <si>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</si>
  <si>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</si>
  <si>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</si>
  <si>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</si>
  <si>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</si>
  <si>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</si>
  <si>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</si>
  <si>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</si>
  <si>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</si>
  <si>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</si>
  <si>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</si>
  <si>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</si>
  <si>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</si>
  <si>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</si>
  <si>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</si>
  <si>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</si>
  <si>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</si>
  <si>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</si>
  <si>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</si>
  <si>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</si>
  <si>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</si>
  <si>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</si>
  <si>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</si>
  <si>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</si>
  <si>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</si>
  <si>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</si>
  <si>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</si>
  <si>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</si>
  <si>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</si>
  <si>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</si>
  <si>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</si>
  <si>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</si>
  <si>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</si>
  <si>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</si>
  <si>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</si>
  <si>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</si>
  <si>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</si>
  <si>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</si>
  <si>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</si>
  <si>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</si>
  <si>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</si>
  <si>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</si>
  <si>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</si>
  <si>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</si>
  <si>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</si>
  <si>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</si>
  <si>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</si>
  <si>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</si>
  <si>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</si>
  <si>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</si>
  <si>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</si>
  <si>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</si>
  <si>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</si>
  <si>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</si>
  <si>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</si>
  <si>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</si>
  <si>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</si>
  <si>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</si>
  <si>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</si>
  <si>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</si>
  <si>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</si>
  <si>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</si>
  <si>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</si>
  <si>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</si>
  <si>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</si>
  <si>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</si>
  <si>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</si>
  <si>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</si>
  <si>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</si>
  <si>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</si>
  <si>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</si>
  <si>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</si>
  <si>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</si>
  <si>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</si>
  <si>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</si>
  <si>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</si>
  <si>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</si>
  <si>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</si>
  <si>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</si>
  <si>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</si>
  <si>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</si>
  <si>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</si>
  <si>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</si>
  <si>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</si>
  <si>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</si>
  <si>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</si>
  <si>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</si>
  <si>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</si>
  <si>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</si>
  <si>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</si>
  <si>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</si>
  <si>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</si>
  <si>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</si>
  <si>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</si>
  <si>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</si>
  <si>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</si>
  <si>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</si>
  <si>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</si>
  <si>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</si>
  <si>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</si>
  <si>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</si>
  <si>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</si>
  <si>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</si>
  <si>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</si>
  <si>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</si>
  <si>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</si>
  <si>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</si>
  <si>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</si>
  <si>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</si>
  <si>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</si>
  <si>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</si>
  <si>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</si>
  <si>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</si>
  <si>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</si>
  <si>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</si>
  <si>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</si>
  <si>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</si>
  <si>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</si>
  <si>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</si>
  <si>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</si>
  <si>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</si>
  <si>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</si>
  <si>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</si>
  <si>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</si>
  <si>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</si>
  <si>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</si>
  <si>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</si>
  <si>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</si>
  <si>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</si>
  <si>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</si>
  <si>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</si>
  <si>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</si>
  <si>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</si>
  <si>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</si>
  <si>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</si>
  <si>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</si>
  <si>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</si>
  <si>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</si>
  <si>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</si>
  <si>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</si>
  <si>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</si>
  <si>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</si>
  <si>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</si>
  <si>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</si>
  <si>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</si>
  <si>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</si>
  <si>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</si>
  <si>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</si>
  <si>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</si>
  <si>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</si>
  <si>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</si>
  <si>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</si>
  <si>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</si>
  <si>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</si>
  <si>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</si>
  <si>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</si>
  <si>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</si>
  <si>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</si>
  <si>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</si>
  <si>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</si>
  <si>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</si>
  <si>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</si>
  <si>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</si>
  <si>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</si>
  <si>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</si>
  <si>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</si>
  <si>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</si>
  <si>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</si>
  <si>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</si>
  <si>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</si>
  <si>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</si>
  <si>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</si>
  <si>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</si>
  <si>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</si>
  <si>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</si>
  <si>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</si>
  <si>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</si>
  <si>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</si>
  <si>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</si>
  <si>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</si>
  <si>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</si>
  <si>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</si>
  <si>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</si>
  <si>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</si>
  <si>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</si>
  <si>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</si>
  <si>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</si>
  <si>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</si>
  <si>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</si>
  <si>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</si>
  <si>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</si>
  <si>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</si>
  <si>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</si>
  <si>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</si>
  <si>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</si>
  <si>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</si>
  <si>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</si>
  <si>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</si>
  <si>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</si>
  <si>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</si>
  <si>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</si>
  <si>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</si>
  <si>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</si>
  <si>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</si>
  <si>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</si>
  <si>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</si>
  <si>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</si>
  <si>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</si>
  <si>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</si>
  <si>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</si>
  <si>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</si>
  <si>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</si>
  <si>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</si>
  <si>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</si>
  <si>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</si>
  <si>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</si>
  <si>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</si>
  <si>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</si>
  <si>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</si>
  <si>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</si>
  <si>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</si>
  <si>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</si>
  <si>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</si>
  <si>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</si>
  <si>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</si>
  <si>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</si>
  <si>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</si>
  <si>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</si>
  <si>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</si>
  <si>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</si>
  <si>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</si>
  <si>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</si>
  <si>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</si>
  <si>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</si>
  <si>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</si>
  <si>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</si>
  <si>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</si>
  <si>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</si>
  <si>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</si>
  <si>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</si>
  <si>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</si>
  <si>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</si>
  <si>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</si>
  <si>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</si>
  <si>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</si>
  <si>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</si>
  <si>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</si>
  <si>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</si>
  <si>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</si>
  <si>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</si>
  <si>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</si>
  <si>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</si>
  <si>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</si>
  <si>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</si>
  <si>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</si>
  <si>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</si>
  <si>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</si>
  <si>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</si>
  <si>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</si>
  <si>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</si>
  <si>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</si>
  <si>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</si>
  <si>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</si>
  <si>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</si>
  <si>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</si>
  <si>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</si>
  <si>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</si>
  <si>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</si>
  <si>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</si>
  <si>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</si>
  <si>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</si>
  <si>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</si>
  <si>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</si>
  <si>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</si>
  <si>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</si>
  <si>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</si>
  <si>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</si>
  <si>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</si>
  <si>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</si>
  <si>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</si>
  <si>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</si>
  <si>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</si>
  <si>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</si>
  <si>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</si>
  <si>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</si>
  <si>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</si>
  <si>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</si>
  <si>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</si>
  <si>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</si>
  <si>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</si>
  <si>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</si>
  <si>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</si>
  <si>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</si>
  <si>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</si>
  <si>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</si>
  <si>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</si>
  <si>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</si>
  <si>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</si>
  <si>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</si>
  <si>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</si>
  <si>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</si>
  <si>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</si>
  <si>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</si>
  <si>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</si>
  <si>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</si>
  <si>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</si>
  <si>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</si>
  <si>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</si>
  <si>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</si>
  <si>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</si>
  <si>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</si>
  <si>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</si>
  <si>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</si>
  <si>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</si>
  <si>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</si>
  <si>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</si>
  <si>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</si>
  <si>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</si>
  <si>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</si>
  <si>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</si>
  <si>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</si>
  <si>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</si>
  <si>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</si>
  <si>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</si>
  <si>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</si>
  <si>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</si>
  <si>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</si>
  <si>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</si>
  <si>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</si>
  <si>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</si>
  <si>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</si>
  <si>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</si>
  <si>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</si>
  <si>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</si>
  <si>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</si>
  <si>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</si>
  <si>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</si>
  <si>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</si>
  <si>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</si>
  <si>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</si>
  <si>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</si>
  <si>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</si>
  <si>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</si>
  <si>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</si>
  <si>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</si>
  <si>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</si>
  <si>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</si>
  <si>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</si>
  <si>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</si>
  <si>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</si>
  <si>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</si>
  <si>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</si>
  <si>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</si>
  <si>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</si>
  <si>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</si>
  <si>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</si>
  <si>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</si>
  <si>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</si>
  <si>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</si>
  <si>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</si>
  <si>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</si>
  <si>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</si>
  <si>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</si>
  <si>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</si>
  <si>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</si>
  <si>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</si>
  <si>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</si>
  <si>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</si>
  <si>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</si>
  <si>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</si>
  <si>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</si>
  <si>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</si>
  <si>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</si>
  <si>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</si>
  <si>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</si>
  <si>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</si>
  <si>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</si>
  <si>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</si>
  <si>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</si>
  <si>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</si>
  <si>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</si>
  <si>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</si>
  <si>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</si>
  <si>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</si>
  <si>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</si>
  <si>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</si>
  <si>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</si>
  <si>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</si>
  <si>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</si>
  <si>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</si>
  <si>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</si>
  <si>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</si>
  <si>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</si>
  <si>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</si>
  <si>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</si>
  <si>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</si>
  <si>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</si>
  <si>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</si>
  <si>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</si>
  <si>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</si>
  <si>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</si>
  <si>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</si>
  <si>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</si>
  <si>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</si>
  <si>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</si>
  <si>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</si>
  <si>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</si>
  <si>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</si>
  <si>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</si>
  <si>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</si>
  <si>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</si>
  <si>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</si>
  <si>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</si>
  <si>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</si>
  <si>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</si>
  <si>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</si>
  <si>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</si>
  <si>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</si>
  <si>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</si>
  <si>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</si>
  <si>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</si>
  <si>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</si>
  <si>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</si>
  <si>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</si>
  <si>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</si>
  <si>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</si>
  <si>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</si>
  <si>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</si>
  <si>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</si>
  <si>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</si>
  <si>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</si>
  <si>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</si>
  <si>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</si>
  <si>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</si>
  <si>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</si>
  <si>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</si>
  <si>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</si>
  <si>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</si>
  <si>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</si>
  <si>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</si>
  <si>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</si>
  <si>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</si>
  <si>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</si>
  <si>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</si>
  <si>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</si>
  <si>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</si>
  <si>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</si>
  <si>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</si>
  <si>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</si>
  <si>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</si>
  <si>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</si>
  <si>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</si>
  <si>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</si>
  <si>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</si>
  <si>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</si>
  <si>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</si>
  <si>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</si>
  <si>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</si>
  <si>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</si>
  <si>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</si>
  <si>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</si>
  <si>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</si>
  <si>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</si>
  <si>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</si>
  <si>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</si>
  <si>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</si>
  <si>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</si>
  <si>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</si>
  <si>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</si>
  <si>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</si>
  <si>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</si>
  <si>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</si>
  <si>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</si>
  <si>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</si>
  <si>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</si>
  <si>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</si>
  <si>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</si>
  <si>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</si>
  <si>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</si>
  <si>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</si>
  <si>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</si>
  <si>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</si>
  <si>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</si>
  <si>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</si>
  <si>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</si>
  <si>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</si>
  <si>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</si>
  <si>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</si>
  <si>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</si>
  <si>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</si>
  <si>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</si>
  <si>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</si>
  <si>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</si>
  <si>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</si>
  <si>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</si>
  <si>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</si>
  <si>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</si>
  <si>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</si>
  <si>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</si>
  <si>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</si>
  <si>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</si>
  <si>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</si>
  <si>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</si>
  <si>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</si>
  <si>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</si>
  <si>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</si>
  <si>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</si>
  <si>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</si>
  <si>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</si>
  <si>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</si>
  <si>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</si>
  <si>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</si>
  <si>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</si>
  <si>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</si>
  <si>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</si>
  <si>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</si>
  <si>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</si>
  <si>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</si>
  <si>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</si>
  <si>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</si>
  <si>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</si>
  <si>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</si>
  <si>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</si>
  <si>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</si>
  <si>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</si>
  <si>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</si>
  <si>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</si>
  <si>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</si>
  <si>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</si>
  <si>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</si>
  <si>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</si>
  <si>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</si>
  <si>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</si>
  <si>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</si>
  <si>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</si>
  <si>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</si>
  <si>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</si>
  <si>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</si>
  <si>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</si>
  <si>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</si>
  <si>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</si>
  <si>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</si>
  <si>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</si>
  <si>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</si>
  <si>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</si>
  <si>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</si>
  <si>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</si>
  <si>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</si>
  <si>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</si>
  <si>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</si>
  <si>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</si>
  <si>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</si>
  <si>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</si>
  <si>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</si>
  <si>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</si>
  <si>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</si>
  <si>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</si>
  <si>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</si>
  <si>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</si>
  <si>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</si>
  <si>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</si>
  <si>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</si>
  <si>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</si>
  <si>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</si>
  <si>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</si>
  <si>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</si>
  <si>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</si>
  <si>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</si>
  <si>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</si>
  <si>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</si>
  <si>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</si>
  <si>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</si>
  <si>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</si>
  <si>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</si>
  <si>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</si>
  <si>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</si>
  <si>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</si>
  <si>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</si>
  <si>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</si>
  <si>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</si>
  <si>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</si>
  <si>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</si>
  <si>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</si>
  <si>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</si>
  <si>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</si>
  <si>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</si>
  <si>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</si>
  <si>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</si>
  <si>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</si>
  <si>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</si>
  <si>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</si>
  <si>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</si>
  <si>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</si>
  <si>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</si>
  <si>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</si>
  <si>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</si>
  <si>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</si>
  <si>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</si>
  <si>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</si>
  <si>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</si>
  <si>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</si>
  <si>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</si>
  <si>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</si>
  <si>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</si>
  <si>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</si>
  <si>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</si>
  <si>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</si>
  <si>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</si>
  <si>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</si>
  <si>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</si>
  <si>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</si>
  <si>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</si>
  <si>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</si>
  <si>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</si>
  <si>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</si>
  <si>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</si>
  <si>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</si>
  <si>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</si>
  <si>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</si>
  <si>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</si>
  <si>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</si>
  <si>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</si>
  <si>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</si>
  <si>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</si>
  <si>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</si>
  <si>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</si>
  <si>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</si>
  <si>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</si>
  <si>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</si>
  <si>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</si>
  <si>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</si>
  <si>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</si>
  <si>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</si>
  <si>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</si>
  <si>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</si>
  <si>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</si>
  <si>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</si>
  <si>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</si>
  <si>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</si>
  <si>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</si>
  <si>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</si>
  <si>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</si>
  <si>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</si>
  <si>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</si>
  <si>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</si>
  <si>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</si>
  <si>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</si>
  <si>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</si>
  <si>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</si>
  <si>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</si>
  <si>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</si>
  <si>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</si>
  <si>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</si>
  <si>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</si>
  <si>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</si>
  <si>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</si>
  <si>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</si>
  <si>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</si>
  <si>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</si>
  <si>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</si>
  <si>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</si>
  <si>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</si>
  <si>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</si>
  <si>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</si>
  <si>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</si>
  <si>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</si>
  <si>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</si>
  <si>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</si>
  <si>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</si>
  <si>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</si>
  <si>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</si>
  <si>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</si>
  <si>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</si>
  <si>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</si>
  <si>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</si>
  <si>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</si>
  <si>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</si>
  <si>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</si>
  <si>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</si>
  <si>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</si>
  <si>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</si>
  <si>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</si>
  <si>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</si>
  <si>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</si>
  <si>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</si>
  <si>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</si>
  <si>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</si>
  <si>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</si>
  <si>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</si>
  <si>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</si>
  <si>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</si>
  <si>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</si>
  <si>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</si>
  <si>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</si>
  <si>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</si>
  <si>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</si>
  <si>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</si>
  <si>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</si>
  <si>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</si>
  <si>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</si>
  <si>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</si>
  <si>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</si>
  <si>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</si>
  <si>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</si>
  <si>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</si>
  <si>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</si>
  <si>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</si>
  <si>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</si>
  <si>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</si>
  <si>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</si>
  <si>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</si>
  <si>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</si>
  <si>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</si>
  <si>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</si>
  <si>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</si>
  <si>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</si>
  <si>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</si>
  <si>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</si>
  <si>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</si>
  <si>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</si>
  <si>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</si>
  <si>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</si>
  <si>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</si>
  <si>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</si>
  <si>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</si>
  <si>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</si>
  <si>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</si>
  <si>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</si>
  <si>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</si>
  <si>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</si>
  <si>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</si>
  <si>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</si>
  <si>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</si>
  <si>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</si>
  <si>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</si>
  <si>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</si>
  <si>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</si>
  <si>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</si>
  <si>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</si>
  <si>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</si>
  <si>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</si>
  <si>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</si>
  <si>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</si>
  <si>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</si>
  <si>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</si>
  <si>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</si>
  <si>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</si>
  <si>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</si>
  <si>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</si>
  <si>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</si>
  <si>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</si>
  <si>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</si>
  <si>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</si>
  <si>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</si>
  <si>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</si>
  <si>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</si>
  <si>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</si>
  <si>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</si>
  <si>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</si>
  <si>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</si>
  <si>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</si>
  <si>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</si>
  <si>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</si>
  <si>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</si>
  <si>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</si>
  <si>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</si>
  <si>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</si>
  <si>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</si>
  <si>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</si>
  <si>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</si>
  <si>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</si>
  <si>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</si>
  <si>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</si>
  <si>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</si>
  <si>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</si>
  <si>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</si>
  <si>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</si>
  <si>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</si>
  <si>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</si>
  <si>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</si>
  <si>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</si>
  <si>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</si>
  <si>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</si>
  <si>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</si>
  <si>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</si>
  <si>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</si>
  <si>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</si>
  <si>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</si>
  <si>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</si>
  <si>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</si>
  <si>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</si>
  <si>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</si>
  <si>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</si>
  <si>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</si>
  <si>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</si>
  <si>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</si>
  <si>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</si>
  <si>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</si>
  <si>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</si>
  <si>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</si>
  <si>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</si>
  <si>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</si>
  <si>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</si>
  <si>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</si>
  <si>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</si>
  <si>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</si>
  <si>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</si>
  <si>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</si>
  <si>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</si>
  <si>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</si>
  <si>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</si>
  <si>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</si>
  <si>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</si>
  <si>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</si>
  <si>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</si>
  <si>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</si>
  <si>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</si>
  <si>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</si>
  <si>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</si>
  <si>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</si>
  <si>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</si>
  <si>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</si>
  <si>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</si>
  <si>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</si>
  <si>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</si>
  <si>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</si>
  <si>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</si>
  <si>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</si>
  <si>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</si>
  <si>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</si>
  <si>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</si>
  <si>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</si>
  <si>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</si>
  <si>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</si>
  <si>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</si>
  <si>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</si>
  <si>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</si>
  <si>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</si>
  <si>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</si>
  <si>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</si>
  <si>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</si>
  <si>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</si>
  <si>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</si>
  <si>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</si>
  <si>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</si>
  <si>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</si>
  <si>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</si>
  <si>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</si>
  <si>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</si>
  <si>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</si>
  <si>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</si>
  <si>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</si>
  <si>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</si>
  <si>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</si>
  <si>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</si>
  <si>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</si>
  <si>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</si>
  <si>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</si>
  <si>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</si>
  <si>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</si>
  <si>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</si>
  <si>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</si>
  <si>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</si>
  <si>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</si>
  <si>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</si>
  <si>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</si>
  <si>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</si>
  <si>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</si>
  <si>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</si>
  <si>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</si>
  <si>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</si>
  <si>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</si>
  <si>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</si>
  <si>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</si>
  <si>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</si>
  <si>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</si>
  <si>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</si>
  <si>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</si>
  <si>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</si>
  <si>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</si>
  <si>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</si>
  <si>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</si>
  <si>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</si>
  <si>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</si>
  <si>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</si>
  <si>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</si>
  <si>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</si>
  <si>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</si>
  <si>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</si>
  <si>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</si>
  <si>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</si>
  <si>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</si>
  <si>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</si>
  <si>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</si>
  <si>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</si>
  <si>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</si>
  <si>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</si>
  <si>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</si>
  <si>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</si>
  <si>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</si>
  <si>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</si>
  <si>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</si>
  <si>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</si>
  <si>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</si>
  <si>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</si>
  <si>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</si>
  <si>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</si>
  <si>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</si>
  <si>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</si>
  <si>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</si>
  <si>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</si>
  <si>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</si>
  <si>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</si>
  <si>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</si>
  <si>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</si>
  <si>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</si>
  <si>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</si>
  <si>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</si>
  <si>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</si>
  <si>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</si>
  <si>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</si>
  <si>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</si>
  <si>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</si>
  <si>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</si>
  <si>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</si>
  <si>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</si>
  <si>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</si>
  <si>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</si>
  <si>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</si>
  <si>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</si>
  <si>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</si>
  <si>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</si>
  <si>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</si>
  <si>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</si>
  <si>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</si>
  <si>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</si>
  <si>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</si>
  <si>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</si>
  <si>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</si>
  <si>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</si>
  <si>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</si>
  <si>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</si>
  <si>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</si>
  <si>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</si>
  <si>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</si>
  <si>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</si>
  <si>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</si>
  <si>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</si>
  <si>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</si>
  <si>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</si>
  <si>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</si>
  <si>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</si>
  <si>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</si>
  <si>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</si>
  <si>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</si>
  <si>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</si>
  <si>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</si>
  <si>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</si>
  <si>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</si>
  <si>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</si>
  <si>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</si>
  <si>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</si>
  <si>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</si>
  <si>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</si>
  <si>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</si>
  <si>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</si>
  <si>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</si>
  <si>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</si>
  <si>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</si>
  <si>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</si>
  <si>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</si>
  <si>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</si>
  <si>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</si>
  <si>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</si>
  <si>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</si>
  <si>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</si>
  <si>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</si>
  <si>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</si>
  <si>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</si>
  <si>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</si>
  <si>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</si>
  <si>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</si>
  <si>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</si>
  <si>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</si>
  <si>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</si>
  <si>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</si>
  <si>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</si>
  <si>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</si>
  <si>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</si>
  <si>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</si>
  <si>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</si>
  <si>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</si>
  <si>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</si>
  <si>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</si>
  <si>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</si>
  <si>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</si>
  <si>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</si>
  <si>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</si>
  <si>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</si>
  <si>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</si>
  <si>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</si>
  <si>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</si>
  <si>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</si>
  <si>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</si>
  <si>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</si>
  <si>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</si>
  <si>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</si>
  <si>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</si>
  <si>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</si>
  <si>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</si>
  <si>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</si>
  <si>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</si>
  <si>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</si>
  <si>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</si>
  <si>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</si>
  <si>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</si>
  <si>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</si>
  <si>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</si>
  <si>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</si>
  <si>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</si>
  <si>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</si>
  <si>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</si>
  <si>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</si>
  <si>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</si>
  <si>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</si>
  <si>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</si>
  <si>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</si>
  <si>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</si>
  <si>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</si>
  <si>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</si>
  <si>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</si>
  <si>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</si>
  <si>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</si>
  <si>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</si>
  <si>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</si>
  <si>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</si>
  <si>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</si>
  <si>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</si>
  <si>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</si>
  <si>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</si>
  <si>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</si>
  <si>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</si>
  <si>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</si>
  <si>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</si>
  <si>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</si>
  <si>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</si>
  <si>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</si>
  <si>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</si>
  <si>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</si>
  <si>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</si>
  <si>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</si>
  <si>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</si>
  <si>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</si>
  <si>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</si>
  <si>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</si>
  <si>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</si>
  <si>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</si>
  <si>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</si>
  <si>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</si>
  <si>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</si>
  <si>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</si>
  <si>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</si>
  <si>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</si>
  <si>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</si>
  <si>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</si>
  <si>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</si>
  <si>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</si>
  <si>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</si>
  <si>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</si>
  <si>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</si>
  <si>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</si>
  <si>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</si>
  <si>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</si>
  <si>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</si>
  <si>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</si>
  <si>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</si>
  <si>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</si>
  <si>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</si>
  <si>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</si>
  <si>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</si>
  <si>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</si>
  <si>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</si>
  <si>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</si>
  <si>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</si>
  <si>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</si>
  <si>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</si>
  <si>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</si>
  <si>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</si>
  <si>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</si>
  <si>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</si>
  <si>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</si>
  <si>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</si>
  <si>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</si>
  <si>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</si>
  <si>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</si>
  <si>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</si>
  <si>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</si>
  <si>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</si>
  <si>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</si>
  <si>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</si>
  <si>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</si>
  <si>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</si>
  <si>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</si>
  <si>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</si>
  <si>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</si>
  <si>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</si>
  <si>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</si>
  <si>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</si>
  <si>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</si>
  <si>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</si>
  <si>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</si>
  <si>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</si>
  <si>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</si>
  <si>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</si>
  <si>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</si>
  <si>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</si>
  <si>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</si>
  <si>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</si>
  <si>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</si>
  <si>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</si>
  <si>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</si>
  <si>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</si>
  <si>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</si>
  <si>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</si>
  <si>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</si>
  <si>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</si>
  <si>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</si>
  <si>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</si>
  <si>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</si>
  <si>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</si>
  <si>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</si>
  <si>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</si>
  <si>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</si>
  <si>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</si>
  <si>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</si>
  <si>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</si>
  <si>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</si>
  <si>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</si>
  <si>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</si>
  <si>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</si>
  <si>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</si>
  <si>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</si>
  <si>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</si>
  <si>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</si>
  <si>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</si>
  <si>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</si>
  <si>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</si>
  <si>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</si>
  <si>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</si>
  <si>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</si>
  <si>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</si>
  <si>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</si>
  <si>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</si>
  <si>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</si>
  <si>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</si>
  <si>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</si>
  <si>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</si>
  <si>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</si>
  <si>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</si>
  <si>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</si>
  <si>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2021-25-10000986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</si>
  <si>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</si>
  <si>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25-18-2021-907</t>
  </si>
  <si>
    <t>25-18-2014-636</t>
  </si>
  <si>
    <t>25-18-2016-196</t>
  </si>
  <si>
    <t>25-18-2016-1106</t>
  </si>
  <si>
    <t>25-18-2018-442</t>
  </si>
  <si>
    <t>25-18-2017-794</t>
  </si>
  <si>
    <t>atención a la primera infancia en el marco dela estrategia de “de cero a siempre” de conformidad con las directrices, lineamientos y parámetros establecidos por el ICBF, así como regular las relaciones antes las partes derivadas de la entrega de aportes del ICBF a el contratista para que este asuma con su personal y bajo se exclusiva responsabilidad dicha atención</t>
  </si>
  <si>
    <t>EDWIN GERARDO CLAVIJO PEÑUELA</t>
  </si>
  <si>
    <t>CARRERA 3D No. 2-75</t>
  </si>
  <si>
    <t>Presatar atencion, educacion inicial y cuidado a niños y niñas menores de 5 años, o hasta su ingreso a el grado de transicion, con el fin de promover el desarrollo integral de la rpimera infancia con calidad, de conformidad con los lineamientos, manual operativo y las directrices, parametros y estandares  establecidos por el ICBF, en el marco de la estrategia integral "De cero a siempre"</t>
  </si>
  <si>
    <t>25-18-2012-464</t>
  </si>
  <si>
    <t xml:space="preserve">Prestar el servicio de educacion inicial en el marco de la atencion integral a mujeres gestantes, niñas y niños menores de 5 años o hasta su ingreso a le grado de transicion  , de conformidad con el manual operativo de la modalidad y las directrices establecidas por el ICBF, en armonia con la politica de estado para el desarrollo integral de la p`rimera infancia "DE CERO A SIEMPRE", en el servicio centro de desarrollo infantil CDI. </t>
  </si>
  <si>
    <t xml:space="preserve">Brindar atencion integral a la primera infancia en los centros de desarrollo infantil temprano , en el marco de la estrategia de Cero a Siempre emn el departamento de cundinamarca. </t>
  </si>
  <si>
    <t>25-18-2019-230</t>
  </si>
  <si>
    <t xml:space="preserve">prestar el servicio centro de desarrollo infantil -CDI de conformidad con el manual operativo de la modalidad institucional y las directrices establecidas por el ICBF, en armonia con la politica de estado para el desarrollo integral de la primera infancia de Cero a siempre  </t>
  </si>
  <si>
    <t>25001772020</t>
  </si>
  <si>
    <t xml:space="preserve">Prestar los servicios de educacion inicial en el marco de la educacion integral en el Centrom de desarrollo infantil de CDI. De conformidad copn el manual operativo  de la modalidad institucional, el lineamiento tecnico para la educacion de la primera infancia y las directrices establecidas por el ICBF, en armonia con la politica de estado para el desarrollo integral de la primera infancia de Cero a Siempre </t>
  </si>
  <si>
    <t>3143569309/3133937401/3057173731</t>
  </si>
  <si>
    <t>CARRERA 3D NO. 2-75</t>
  </si>
  <si>
    <t xml:space="preserve">asocvaritamagica@gmail.com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</si>
</sst>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Alignment="1">
      <alignment horizontal="justify" vertical="center"/>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91" zoomScaleNormal="91"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800220425</v>
      </c>
      <c r="C20" s="5"/>
      <c r="D20" s="73"/>
      <c r="E20" s="5"/>
      <c r="F20" s="5"/>
      <c r="G20" s="5"/>
      <c r="H20" s="244"/>
      <c r="I20" s="149" t="s">
        <v>516</v>
      </c>
      <c r="J20" s="150" t="s">
        <v>540</v>
      </c>
      <c r="K20" s="151">
        <v>404061106</v>
      </c>
      <c r="L20" s="152">
        <v>44242</v>
      </c>
      <c r="M20" s="152">
        <v>44561</v>
      </c>
      <c r="N20" s="135">
        <f>+(M20-L20)/30</f>
        <v>10.633333333333333</v>
      </c>
      <c r="O20" s="138"/>
      <c r="U20" s="134"/>
      <c r="V20" s="105">
        <f ca="1">NOW()</f>
        <v>44193.706214004633</v>
      </c>
      <c r="W20" s="105">
        <f ca="1">NOW()</f>
        <v>44193.706214004633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ASOCIACIÓN DE PADRES DE FAMILIA DEL HOGAR INFANTIL LA VARITA MAGICA </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2677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41256</v>
      </c>
      <c r="F48" s="145">
        <v>42004</v>
      </c>
      <c r="G48" s="160">
        <f>IF(AND(E48&lt;&gt;"",F48&lt;&gt;""),((F48-E48)/30),"")</f>
        <v>24.933333333333334</v>
      </c>
      <c r="H48" s="177" t="s">
        <v>2684</v>
      </c>
      <c r="I48" s="113" t="s">
        <v>516</v>
      </c>
      <c r="J48" s="113" t="s">
        <v>540</v>
      </c>
      <c r="K48" s="116">
        <v>583872485</v>
      </c>
      <c r="L48" s="115" t="s">
        <v>1148</v>
      </c>
      <c r="M48" s="117">
        <v>1</v>
      </c>
      <c r="N48" s="115" t="s">
        <v>27</v>
      </c>
      <c r="O48" s="115" t="s">
        <v>26</v>
      </c>
      <c r="P48" s="78"/>
    </row>
    <row r="49" spans="1:16" s="6" customFormat="1" ht="24.75" customHeight="1" x14ac:dyDescent="0.25">
      <c r="A49" s="143">
        <v>2</v>
      </c>
      <c r="B49" s="122" t="s">
        <v>2665</v>
      </c>
      <c r="C49" s="112" t="s">
        <v>31</v>
      </c>
      <c r="D49" s="110" t="s">
        <v>2679</v>
      </c>
      <c r="E49" s="145">
        <v>41992</v>
      </c>
      <c r="F49" s="145">
        <v>42369</v>
      </c>
      <c r="G49" s="160">
        <f t="shared" ref="G49:G50" si="2">IF(AND(E49&lt;&gt;"",F49&lt;&gt;""),((F49-E49)/30),"")</f>
        <v>12.566666666666666</v>
      </c>
      <c r="H49" s="119" t="s">
        <v>2687</v>
      </c>
      <c r="I49" s="113" t="s">
        <v>516</v>
      </c>
      <c r="J49" s="113" t="s">
        <v>540</v>
      </c>
      <c r="K49" s="116">
        <v>278721656</v>
      </c>
      <c r="L49" s="115" t="s">
        <v>1148</v>
      </c>
      <c r="M49" s="117">
        <v>1</v>
      </c>
      <c r="N49" s="115" t="s">
        <v>27</v>
      </c>
      <c r="O49" s="115" t="s">
        <v>26</v>
      </c>
      <c r="P49" s="78"/>
    </row>
    <row r="50" spans="1:16" s="6" customFormat="1" ht="24.75" customHeight="1" x14ac:dyDescent="0.25">
      <c r="A50" s="143">
        <v>3</v>
      </c>
      <c r="B50" s="122" t="s">
        <v>2665</v>
      </c>
      <c r="C50" s="112" t="s">
        <v>31</v>
      </c>
      <c r="D50" s="110" t="s">
        <v>2680</v>
      </c>
      <c r="E50" s="145">
        <v>42398</v>
      </c>
      <c r="F50" s="145">
        <v>42674</v>
      </c>
      <c r="G50" s="160">
        <f t="shared" si="2"/>
        <v>9.1999999999999993</v>
      </c>
      <c r="H50" s="119" t="s">
        <v>2687</v>
      </c>
      <c r="I50" s="113" t="s">
        <v>516</v>
      </c>
      <c r="J50" s="113" t="s">
        <v>540</v>
      </c>
      <c r="K50" s="116">
        <v>284385232</v>
      </c>
      <c r="L50" s="115" t="s">
        <v>1148</v>
      </c>
      <c r="M50" s="117">
        <v>1</v>
      </c>
      <c r="N50" s="115" t="s">
        <v>27</v>
      </c>
      <c r="O50" s="115" t="s">
        <v>26</v>
      </c>
      <c r="P50" s="78"/>
    </row>
    <row r="51" spans="1:16" s="6" customFormat="1" ht="24.75" customHeight="1" outlineLevel="1" x14ac:dyDescent="0.25">
      <c r="A51" s="143">
        <v>4</v>
      </c>
      <c r="B51" s="122" t="s">
        <v>2665</v>
      </c>
      <c r="C51" s="112" t="s">
        <v>31</v>
      </c>
      <c r="D51" s="110" t="s">
        <v>2681</v>
      </c>
      <c r="E51" s="145">
        <v>42719</v>
      </c>
      <c r="F51" s="145">
        <v>43084</v>
      </c>
      <c r="G51" s="160">
        <f t="shared" ref="G51:G107" si="3">IF(AND(E51&lt;&gt;"",F51&lt;&gt;""),((F51-E51)/30),"")</f>
        <v>12.166666666666666</v>
      </c>
      <c r="H51" s="119" t="s">
        <v>2687</v>
      </c>
      <c r="I51" s="113" t="s">
        <v>516</v>
      </c>
      <c r="J51" s="113" t="s">
        <v>540</v>
      </c>
      <c r="K51" s="116">
        <v>349200910</v>
      </c>
      <c r="L51" s="115" t="s">
        <v>1148</v>
      </c>
      <c r="M51" s="117">
        <v>1</v>
      </c>
      <c r="N51" s="115" t="s">
        <v>27</v>
      </c>
      <c r="O51" s="115" t="s">
        <v>26</v>
      </c>
      <c r="P51" s="78"/>
    </row>
    <row r="52" spans="1:16" s="7" customFormat="1" ht="24.75" customHeight="1" outlineLevel="1" x14ac:dyDescent="0.25">
      <c r="A52" s="144">
        <v>5</v>
      </c>
      <c r="B52" s="122" t="s">
        <v>2665</v>
      </c>
      <c r="C52" s="112" t="s">
        <v>31</v>
      </c>
      <c r="D52" s="110" t="s">
        <v>2683</v>
      </c>
      <c r="E52" s="145">
        <v>43079</v>
      </c>
      <c r="F52" s="145">
        <v>43404</v>
      </c>
      <c r="G52" s="160">
        <f t="shared" si="3"/>
        <v>10.833333333333334</v>
      </c>
      <c r="H52" s="119" t="s">
        <v>2689</v>
      </c>
      <c r="I52" s="113" t="s">
        <v>516</v>
      </c>
      <c r="J52" s="113" t="s">
        <v>540</v>
      </c>
      <c r="K52" s="116">
        <v>302875097</v>
      </c>
      <c r="L52" s="115" t="s">
        <v>1148</v>
      </c>
      <c r="M52" s="117">
        <v>1</v>
      </c>
      <c r="N52" s="115" t="s">
        <v>27</v>
      </c>
      <c r="O52" s="115" t="s">
        <v>26</v>
      </c>
      <c r="P52" s="79"/>
    </row>
    <row r="53" spans="1:16" s="7" customFormat="1" ht="24.75" customHeight="1" outlineLevel="1" x14ac:dyDescent="0.25">
      <c r="A53" s="144">
        <v>6</v>
      </c>
      <c r="B53" s="122" t="s">
        <v>2665</v>
      </c>
      <c r="C53" s="112" t="s">
        <v>31</v>
      </c>
      <c r="D53" s="121" t="s">
        <v>2682</v>
      </c>
      <c r="E53" s="145">
        <v>43405</v>
      </c>
      <c r="F53" s="145">
        <v>43441</v>
      </c>
      <c r="G53" s="160">
        <f t="shared" si="3"/>
        <v>1.2</v>
      </c>
      <c r="H53" s="119" t="s">
        <v>2689</v>
      </c>
      <c r="I53" s="113" t="s">
        <v>516</v>
      </c>
      <c r="J53" s="113" t="s">
        <v>540</v>
      </c>
      <c r="K53" s="116">
        <v>31769440</v>
      </c>
      <c r="L53" s="115" t="s">
        <v>1148</v>
      </c>
      <c r="M53" s="117">
        <v>1</v>
      </c>
      <c r="N53" s="115" t="s">
        <v>27</v>
      </c>
      <c r="O53" s="115" t="s">
        <v>26</v>
      </c>
      <c r="P53" s="79"/>
    </row>
    <row r="54" spans="1:16" s="7" customFormat="1" ht="24.75" customHeight="1" outlineLevel="1" x14ac:dyDescent="0.25">
      <c r="A54" s="144">
        <v>7</v>
      </c>
      <c r="B54" s="111" t="s">
        <v>2665</v>
      </c>
      <c r="C54" s="112" t="s">
        <v>31</v>
      </c>
      <c r="D54" s="110" t="s">
        <v>2688</v>
      </c>
      <c r="E54" s="145">
        <v>41089</v>
      </c>
      <c r="F54" s="145">
        <v>41273</v>
      </c>
      <c r="G54" s="160">
        <f t="shared" si="3"/>
        <v>6.1333333333333337</v>
      </c>
      <c r="H54" s="114" t="s">
        <v>2690</v>
      </c>
      <c r="I54" s="113" t="s">
        <v>516</v>
      </c>
      <c r="J54" s="113" t="s">
        <v>540</v>
      </c>
      <c r="K54" s="118">
        <v>163318860</v>
      </c>
      <c r="L54" s="115" t="s">
        <v>1148</v>
      </c>
      <c r="M54" s="117">
        <v>1</v>
      </c>
      <c r="N54" s="115" t="s">
        <v>27</v>
      </c>
      <c r="O54" s="115" t="s">
        <v>26</v>
      </c>
      <c r="P54" s="79"/>
    </row>
    <row r="55" spans="1:16" s="7" customFormat="1" ht="24.75" customHeight="1" outlineLevel="1" x14ac:dyDescent="0.25">
      <c r="A55" s="144">
        <v>8</v>
      </c>
      <c r="B55" s="111" t="s">
        <v>2665</v>
      </c>
      <c r="C55" s="112" t="s">
        <v>31</v>
      </c>
      <c r="D55" s="110" t="s">
        <v>2691</v>
      </c>
      <c r="E55" s="145">
        <v>43486</v>
      </c>
      <c r="F55" s="145">
        <v>43819</v>
      </c>
      <c r="G55" s="160">
        <f t="shared" si="3"/>
        <v>11.1</v>
      </c>
      <c r="H55" s="114" t="s">
        <v>2692</v>
      </c>
      <c r="I55" s="113" t="s">
        <v>516</v>
      </c>
      <c r="J55" s="113" t="s">
        <v>540</v>
      </c>
      <c r="K55" s="118">
        <v>344234076</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43878</v>
      </c>
      <c r="F114" s="145">
        <v>44196</v>
      </c>
      <c r="G114" s="160">
        <f>IF(AND(E114&lt;&gt;"",F114&lt;&gt;""),((F114-E114)/30),"")</f>
        <v>10.6</v>
      </c>
      <c r="H114" s="122" t="s">
        <v>2694</v>
      </c>
      <c r="I114" s="121" t="s">
        <v>516</v>
      </c>
      <c r="J114" s="121" t="s">
        <v>540</v>
      </c>
      <c r="K114" s="123">
        <v>394687191</v>
      </c>
      <c r="L114" s="100">
        <f>+IF(AND(K114&gt;0,O114="Ejecución"),(K114/877802)*Tabla28[[#This Row],[% participación]],IF(AND(K114&gt;0,O114&lt;&gt;"Ejecución"),"-",""))</f>
        <v>449.63122777118303</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0.02</v>
      </c>
      <c r="O179" s="8"/>
      <c r="Q179" s="19"/>
      <c r="R179" s="159">
        <f>IF(M179&gt;0,SUM(L179+M179),"")</f>
        <v>0.02</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12121833.18</v>
      </c>
      <c r="F185" s="92"/>
      <c r="G185" s="93"/>
      <c r="H185" s="88"/>
      <c r="I185" s="90" t="s">
        <v>2627</v>
      </c>
      <c r="J185" s="166">
        <f>+SUM(M179:M183)</f>
        <v>0.02</v>
      </c>
      <c r="K185" s="237" t="s">
        <v>2628</v>
      </c>
      <c r="L185" s="237"/>
      <c r="M185" s="94">
        <f>+J185*(SUM(K20:K35))</f>
        <v>8081222.1200000001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32853</v>
      </c>
      <c r="D193" s="5"/>
      <c r="E193" s="126">
        <v>4294</v>
      </c>
      <c r="F193" s="5"/>
      <c r="G193" s="5"/>
      <c r="H193" s="147" t="s">
        <v>2685</v>
      </c>
      <c r="J193" s="5"/>
      <c r="K193" s="127">
        <v>41089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2696</v>
      </c>
      <c r="L211" s="21"/>
      <c r="M211" s="21"/>
      <c r="N211" s="21"/>
      <c r="O211" s="8"/>
    </row>
    <row r="212" spans="1:15" x14ac:dyDescent="0.25">
      <c r="A212" s="9"/>
      <c r="B212" s="27" t="s">
        <v>2619</v>
      </c>
      <c r="C212" s="147" t="s">
        <v>2685</v>
      </c>
      <c r="D212" s="21"/>
      <c r="G212" s="27" t="s">
        <v>2621</v>
      </c>
      <c r="H212" s="148" t="s">
        <v>2695</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elements/1.1/"/>
    <ds:schemaRef ds:uri="http://www.w3.org/XML/1998/namespace"/>
    <ds:schemaRef ds:uri="http://purl.org/dc/dcmitype/"/>
    <ds:schemaRef ds:uri="4fb10211-09fb-4e80-9f0b-184718d5d98c"/>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2020-12-24T14:35:19Z</cp:lastPrinted>
  <dcterms:created xsi:type="dcterms:W3CDTF">2020-10-14T21:57:42Z</dcterms:created>
  <dcterms:modified xsi:type="dcterms:W3CDTF">2020-12-28T21:57:00Z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