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45" windowWidth="2073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<sst xmlns="http://schemas.openxmlformats.org/spreadsheetml/2006/main" count="3098" uniqueCount="2698">
  <si>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</si>
  <si>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</si>
  <si>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</si>
  <si>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</si>
  <si>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</si>
  <si>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</si>
  <si>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</si>
  <si>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</si>
  <si>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</si>
  <si>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</si>
  <si>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</si>
  <si>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</si>
  <si>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</si>
  <si>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</si>
  <si>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</si>
  <si>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</si>
  <si>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</si>
  <si>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</si>
  <si>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</si>
  <si>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</si>
  <si>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</si>
  <si>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</si>
  <si>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</si>
  <si>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</si>
  <si>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</si>
  <si>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</si>
  <si>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</si>
  <si>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</si>
  <si>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</si>
  <si>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</si>
  <si>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</si>
  <si>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</si>
  <si>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</si>
  <si>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</si>
  <si>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</si>
  <si>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</si>
  <si>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</si>
  <si>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</si>
  <si>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</si>
  <si>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</si>
  <si>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</si>
  <si>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</si>
  <si>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</si>
  <si>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</si>
  <si>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</si>
  <si>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</si>
  <si>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</si>
  <si>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</si>
  <si>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</si>
  <si>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</si>
  <si>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</si>
  <si>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</si>
  <si>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</si>
  <si>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</si>
  <si>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</si>
  <si>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</si>
  <si>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</si>
  <si>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</si>
  <si>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</si>
  <si>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</si>
  <si>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</si>
  <si>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</si>
  <si>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</si>
  <si>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</si>
  <si>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</si>
  <si>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</si>
  <si>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</si>
  <si>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</si>
  <si>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</si>
  <si>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</si>
  <si>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</si>
  <si>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</si>
  <si>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</si>
  <si>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</si>
  <si>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</si>
  <si>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</si>
  <si>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</si>
  <si>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</si>
  <si>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</si>
  <si>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</si>
  <si>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</si>
  <si>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</si>
  <si>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</si>
  <si>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</si>
  <si>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</si>
  <si>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</si>
  <si>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</si>
  <si>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</si>
  <si>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</si>
  <si>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</si>
  <si>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</si>
  <si>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</si>
  <si>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</si>
  <si>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</si>
  <si>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</si>
  <si>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</si>
  <si>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</si>
  <si>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</si>
  <si>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</si>
  <si>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</si>
  <si>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</si>
  <si>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</si>
  <si>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</si>
  <si>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</si>
  <si>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</si>
  <si>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</si>
  <si>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</si>
  <si>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</si>
  <si>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</si>
  <si>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</si>
  <si>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</si>
  <si>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</si>
  <si>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</si>
  <si>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</si>
  <si>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</si>
  <si>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</si>
  <si>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</si>
  <si>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</si>
  <si>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</si>
  <si>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</si>
  <si>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</si>
  <si>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</si>
  <si>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</si>
  <si>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</si>
  <si>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</si>
  <si>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</si>
  <si>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</si>
  <si>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</si>
  <si>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</si>
  <si>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</si>
  <si>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</si>
  <si>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</si>
  <si>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</si>
  <si>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</si>
  <si>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</si>
  <si>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</si>
  <si>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</si>
  <si>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</si>
  <si>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</si>
  <si>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</si>
  <si>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</si>
  <si>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</si>
  <si>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</si>
  <si>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</si>
  <si>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</si>
  <si>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</si>
  <si>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</si>
  <si>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</si>
  <si>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</si>
  <si>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</si>
  <si>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</si>
  <si>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</si>
  <si>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</si>
  <si>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</si>
  <si>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</si>
  <si>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</si>
  <si>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</si>
  <si>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</si>
  <si>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</si>
  <si>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</si>
  <si>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</si>
  <si>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</si>
  <si>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</si>
  <si>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</si>
  <si>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</si>
  <si>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</si>
  <si>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</si>
  <si>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</si>
  <si>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</si>
  <si>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</si>
  <si>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</si>
  <si>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</si>
  <si>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</si>
  <si>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</si>
  <si>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</si>
  <si>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</si>
  <si>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</si>
  <si>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</si>
  <si>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</si>
  <si>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</si>
  <si>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</si>
  <si>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</si>
  <si>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</si>
  <si>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</si>
  <si>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</si>
  <si>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</si>
  <si>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</si>
  <si>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</si>
  <si>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</si>
  <si>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</si>
  <si>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</si>
  <si>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</si>
  <si>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</si>
  <si>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</si>
  <si>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</si>
  <si>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</si>
  <si>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</si>
  <si>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</si>
  <si>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</si>
  <si>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</si>
  <si>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</si>
  <si>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</si>
  <si>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</si>
  <si>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</si>
  <si>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</si>
  <si>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</si>
  <si>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</si>
  <si>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</si>
  <si>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</si>
  <si>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</si>
  <si>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</si>
  <si>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</si>
  <si>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</si>
  <si>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</si>
  <si>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</si>
  <si>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</si>
  <si>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</si>
  <si>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</si>
  <si>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</si>
  <si>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</si>
  <si>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</si>
  <si>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</si>
  <si>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</si>
  <si>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</si>
  <si>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</si>
  <si>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</si>
  <si>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</si>
  <si>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</si>
  <si>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</si>
  <si>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</si>
  <si>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</si>
  <si>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</si>
  <si>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</si>
  <si>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</si>
  <si>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</si>
  <si>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</si>
  <si>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</si>
  <si>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</si>
  <si>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</si>
  <si>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</si>
  <si>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</si>
  <si>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</si>
  <si>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</si>
  <si>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</si>
  <si>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</si>
  <si>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</si>
  <si>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</si>
  <si>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</si>
  <si>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</si>
  <si>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</si>
  <si>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</si>
  <si>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</si>
  <si>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</si>
  <si>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</si>
  <si>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</si>
  <si>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</si>
  <si>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</si>
  <si>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</si>
  <si>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</si>
  <si>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</si>
  <si>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</si>
  <si>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</si>
  <si>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</si>
  <si>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</si>
  <si>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</si>
  <si>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</si>
  <si>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</si>
  <si>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</si>
  <si>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</si>
  <si>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</si>
  <si>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</si>
  <si>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</si>
  <si>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</si>
  <si>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</si>
  <si>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</si>
  <si>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</si>
  <si>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</si>
  <si>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</si>
  <si>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</si>
  <si>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</si>
  <si>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</si>
  <si>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</si>
  <si>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</si>
  <si>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</si>
  <si>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</si>
  <si>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</si>
  <si>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</si>
  <si>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</si>
  <si>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</si>
  <si>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</si>
  <si>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</si>
  <si>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</si>
  <si>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</si>
  <si>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</si>
  <si>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</si>
  <si>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</si>
  <si>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</si>
  <si>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</si>
  <si>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</si>
  <si>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</si>
  <si>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</si>
  <si>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</si>
  <si>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</si>
  <si>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</si>
  <si>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</si>
  <si>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</si>
  <si>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</si>
  <si>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</si>
  <si>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</si>
  <si>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</si>
  <si>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</si>
  <si>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</si>
  <si>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</si>
  <si>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</si>
  <si>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</si>
  <si>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</si>
  <si>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</si>
  <si>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</si>
  <si>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</si>
  <si>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</si>
  <si>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</si>
  <si>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</si>
  <si>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</si>
  <si>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</si>
  <si>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</si>
  <si>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</si>
  <si>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</si>
  <si>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</si>
  <si>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</si>
  <si>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</si>
  <si>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</si>
  <si>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</si>
  <si>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</si>
  <si>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</si>
  <si>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</si>
  <si>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</si>
  <si>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</si>
  <si>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</si>
  <si>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</si>
  <si>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</si>
  <si>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</si>
  <si>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</si>
  <si>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</si>
  <si>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</si>
  <si>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</si>
  <si>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</si>
  <si>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</si>
  <si>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</si>
  <si>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</si>
  <si>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</si>
  <si>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</si>
  <si>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</si>
  <si>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</si>
  <si>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</si>
  <si>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</si>
  <si>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</si>
  <si>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</si>
  <si>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</si>
  <si>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</si>
  <si>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</si>
  <si>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</si>
  <si>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</si>
  <si>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</si>
  <si>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</si>
  <si>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</si>
  <si>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</si>
  <si>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</si>
  <si>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</si>
  <si>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</si>
  <si>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</si>
  <si>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</si>
  <si>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</si>
  <si>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</si>
  <si>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</si>
  <si>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</si>
  <si>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</si>
  <si>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</si>
  <si>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</si>
  <si>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</si>
  <si>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</si>
  <si>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</si>
  <si>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</si>
  <si>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</si>
  <si>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</si>
  <si>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</si>
  <si>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</si>
  <si>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</si>
  <si>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</si>
  <si>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</si>
  <si>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</si>
  <si>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</si>
  <si>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</si>
  <si>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</si>
  <si>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</si>
  <si>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</si>
  <si>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</si>
  <si>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</si>
  <si>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</si>
  <si>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</si>
  <si>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</si>
  <si>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</si>
  <si>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</si>
  <si>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</si>
  <si>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</si>
  <si>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</si>
  <si>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</si>
  <si>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</si>
  <si>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</si>
  <si>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</si>
  <si>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</si>
  <si>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</si>
  <si>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</si>
  <si>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</si>
  <si>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</si>
  <si>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</si>
  <si>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</si>
  <si>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</si>
  <si>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</si>
  <si>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</si>
  <si>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</si>
  <si>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</si>
  <si>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</si>
  <si>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</si>
  <si>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</si>
  <si>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</si>
  <si>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</si>
  <si>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</si>
  <si>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</si>
  <si>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</si>
  <si>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</si>
  <si>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</si>
  <si>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</si>
  <si>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</si>
  <si>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</si>
  <si>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</si>
  <si>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</si>
  <si>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</si>
  <si>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</si>
  <si>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</si>
  <si>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</si>
  <si>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</si>
  <si>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</si>
  <si>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</si>
  <si>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</si>
  <si>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</si>
  <si>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</si>
  <si>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</si>
  <si>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</si>
  <si>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</si>
  <si>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</si>
  <si>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</si>
  <si>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</si>
  <si>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</si>
  <si>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</si>
  <si>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</si>
  <si>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</si>
  <si>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</si>
  <si>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</si>
  <si>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</si>
  <si>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</si>
  <si>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</si>
  <si>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</si>
  <si>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</si>
  <si>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</si>
  <si>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</si>
  <si>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</si>
  <si>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</si>
  <si>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</si>
  <si>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</si>
  <si>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</si>
  <si>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</si>
  <si>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</si>
  <si>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</si>
  <si>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</si>
  <si>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</si>
  <si>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</si>
  <si>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</si>
  <si>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</si>
  <si>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</si>
  <si>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</si>
  <si>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</si>
  <si>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</si>
  <si>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</si>
  <si>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</si>
  <si>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</si>
  <si>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</si>
  <si>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</si>
  <si>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</si>
  <si>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</si>
  <si>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</si>
  <si>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</si>
  <si>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</si>
  <si>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</si>
  <si>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</si>
  <si>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</si>
  <si>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</si>
  <si>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</si>
  <si>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</si>
  <si>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</si>
  <si>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</si>
  <si>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</si>
  <si>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</si>
  <si>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</si>
  <si>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</si>
  <si>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</si>
  <si>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</si>
  <si>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</si>
  <si>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</si>
  <si>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</si>
  <si>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</si>
  <si>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</si>
  <si>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</si>
  <si>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</si>
  <si>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</si>
  <si>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</si>
  <si>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</si>
  <si>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</si>
  <si>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</si>
  <si>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</si>
  <si>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</si>
  <si>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</si>
  <si>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</si>
  <si>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</si>
  <si>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</si>
  <si>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</si>
  <si>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</si>
  <si>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</si>
  <si>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</si>
  <si>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</si>
  <si>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</si>
  <si>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</si>
  <si>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</si>
  <si>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</si>
  <si>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</si>
  <si>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</si>
  <si>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</si>
  <si>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</si>
  <si>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</si>
  <si>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</si>
  <si>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</si>
  <si>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</si>
  <si>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</si>
  <si>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</si>
  <si>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</si>
  <si>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</si>
  <si>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</si>
  <si>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</si>
  <si>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</si>
  <si>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</si>
  <si>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</si>
  <si>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</si>
  <si>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</si>
  <si>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</si>
  <si>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</si>
  <si>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</si>
  <si>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</si>
  <si>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</si>
  <si>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</si>
  <si>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</si>
  <si>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</si>
  <si>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</si>
  <si>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</si>
  <si>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</si>
  <si>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</si>
  <si>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</si>
  <si>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</si>
  <si>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</si>
  <si>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</si>
  <si>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</si>
  <si>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</si>
  <si>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</si>
  <si>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</si>
  <si>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</si>
  <si>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</si>
  <si>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</si>
  <si>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</si>
  <si>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</si>
  <si>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</si>
  <si>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</si>
  <si>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</si>
  <si>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</si>
  <si>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</si>
  <si>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</si>
  <si>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</si>
  <si>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</si>
  <si>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</si>
  <si>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</si>
  <si>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</si>
  <si>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</si>
  <si>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</si>
  <si>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</si>
  <si>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</si>
  <si>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</si>
  <si>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</si>
  <si>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</si>
  <si>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</si>
  <si>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</si>
  <si>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</si>
  <si>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</si>
  <si>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</si>
  <si>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</si>
  <si>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</si>
  <si>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</si>
  <si>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</si>
  <si>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</si>
  <si>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</si>
  <si>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</si>
  <si>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</si>
  <si>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</si>
  <si>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</si>
  <si>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</si>
  <si>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</si>
  <si>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</si>
  <si>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</si>
  <si>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</si>
  <si>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</si>
  <si>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</si>
  <si>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</si>
  <si>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</si>
  <si>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</si>
  <si>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</si>
  <si>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</si>
  <si>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</si>
  <si>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</si>
  <si>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</si>
  <si>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</si>
  <si>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</si>
  <si>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</si>
  <si>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</si>
  <si>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</si>
  <si>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</si>
  <si>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</si>
  <si>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</si>
  <si>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</si>
  <si>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</si>
  <si>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</si>
  <si>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</si>
  <si>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</si>
  <si>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</si>
  <si>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</si>
  <si>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</si>
  <si>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</si>
  <si>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</si>
  <si>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</si>
  <si>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</si>
  <si>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</si>
  <si>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</si>
  <si>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</si>
  <si>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</si>
  <si>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</si>
  <si>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</si>
  <si>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</si>
  <si>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</si>
  <si>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</si>
  <si>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</si>
  <si>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</si>
  <si>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</si>
  <si>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</si>
  <si>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</si>
  <si>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</si>
  <si>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</si>
  <si>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</si>
  <si>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</si>
  <si>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</si>
  <si>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</si>
  <si>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</si>
  <si>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</si>
  <si>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</si>
  <si>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</si>
  <si>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</si>
  <si>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</si>
  <si>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</si>
  <si>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</si>
  <si>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</si>
  <si>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</si>
  <si>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</si>
  <si>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</si>
  <si>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</si>
  <si>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</si>
  <si>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</si>
  <si>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</si>
  <si>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</si>
  <si>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</si>
  <si>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</si>
  <si>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</si>
  <si>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</si>
  <si>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</si>
  <si>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</si>
  <si>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</si>
  <si>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</si>
  <si>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</si>
  <si>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</si>
  <si>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</si>
  <si>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</si>
  <si>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</si>
  <si>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</si>
  <si>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</si>
  <si>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</si>
  <si>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</si>
  <si>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</si>
  <si>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</si>
  <si>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</si>
  <si>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</si>
  <si>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</si>
  <si>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</si>
  <si>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</si>
  <si>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</si>
  <si>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</si>
  <si>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</si>
  <si>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</si>
  <si>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</si>
  <si>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</si>
  <si>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</si>
  <si>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</si>
  <si>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</si>
  <si>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</si>
  <si>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</si>
  <si>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</si>
  <si>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</si>
  <si>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</si>
  <si>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</si>
  <si>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</si>
  <si>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</si>
  <si>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</si>
  <si>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</si>
  <si>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</si>
  <si>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</si>
  <si>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</si>
  <si>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</si>
  <si>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</si>
  <si>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</si>
  <si>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</si>
  <si>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</si>
  <si>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</si>
  <si>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</si>
  <si>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</si>
  <si>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</si>
  <si>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</si>
  <si>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</si>
  <si>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</si>
  <si>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</si>
  <si>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</si>
  <si>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</si>
  <si>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</si>
  <si>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</si>
  <si>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</si>
  <si>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</si>
  <si>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</si>
  <si>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</si>
  <si>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</si>
  <si>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</si>
  <si>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</si>
  <si>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</si>
  <si>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</si>
  <si>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</si>
  <si>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</si>
  <si>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</si>
  <si>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</si>
  <si>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</si>
  <si>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</si>
  <si>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</si>
  <si>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</si>
  <si>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</si>
  <si>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</si>
  <si>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</si>
  <si>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</si>
  <si>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</si>
  <si>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</si>
  <si>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</si>
  <si>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</si>
  <si>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</si>
  <si>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</si>
  <si>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</si>
  <si>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</si>
  <si>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</si>
  <si>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</si>
  <si>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</si>
  <si>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</si>
  <si>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</si>
  <si>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</si>
  <si>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</si>
  <si>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</si>
  <si>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</si>
  <si>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</si>
  <si>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</si>
  <si>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</si>
  <si>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</si>
  <si>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</si>
  <si>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</si>
  <si>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</si>
  <si>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</si>
  <si>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</si>
  <si>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</si>
  <si>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</si>
  <si>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</si>
  <si>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</si>
  <si>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</si>
  <si>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</si>
  <si>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</si>
  <si>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</si>
  <si>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</si>
  <si>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</si>
  <si>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</si>
  <si>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</si>
  <si>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</si>
  <si>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</si>
  <si>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</si>
  <si>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</si>
  <si>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</si>
  <si>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</si>
  <si>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</si>
  <si>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</si>
  <si>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</si>
  <si>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</si>
  <si>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</si>
  <si>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</si>
  <si>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</si>
  <si>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</si>
  <si>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</si>
  <si>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</si>
  <si>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</si>
  <si>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</si>
  <si>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</si>
  <si>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</si>
  <si>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</si>
  <si>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</si>
  <si>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</si>
  <si>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</si>
  <si>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</si>
  <si>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</si>
  <si>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</si>
  <si>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</si>
  <si>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</si>
  <si>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</si>
  <si>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</si>
  <si>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</si>
  <si>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</si>
  <si>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</si>
  <si>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</si>
  <si>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</si>
  <si>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</si>
  <si>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</si>
  <si>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</si>
  <si>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</si>
  <si>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</si>
  <si>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</si>
  <si>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</si>
  <si>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</si>
  <si>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</si>
  <si>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</si>
  <si>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</si>
  <si>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</si>
  <si>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</si>
  <si>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</si>
  <si>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</si>
  <si>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</si>
  <si>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</si>
  <si>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</si>
  <si>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</si>
  <si>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</si>
  <si>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</si>
  <si>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</si>
  <si>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</si>
  <si>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</si>
  <si>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</si>
  <si>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</si>
  <si>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</si>
  <si>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</si>
  <si>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</si>
  <si>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</si>
  <si>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</si>
  <si>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</si>
  <si>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</si>
  <si>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</si>
  <si>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</si>
  <si>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</si>
  <si>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</si>
  <si>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</si>
  <si>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</si>
  <si>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</si>
  <si>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</si>
  <si>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</si>
  <si>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</si>
  <si>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</si>
  <si>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</si>
  <si>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</si>
  <si>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</si>
  <si>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</si>
  <si>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</si>
  <si>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</si>
  <si>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</si>
  <si>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</si>
  <si>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</si>
  <si>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</si>
  <si>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</si>
  <si>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</si>
  <si>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</si>
  <si>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</si>
  <si>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</si>
  <si>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</si>
  <si>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</si>
  <si>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</si>
  <si>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</si>
  <si>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</si>
  <si>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</si>
  <si>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</si>
  <si>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</si>
  <si>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</si>
  <si>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</si>
  <si>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</si>
  <si>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</si>
  <si>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</si>
  <si>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</si>
  <si>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</si>
  <si>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</si>
  <si>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</si>
  <si>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</si>
  <si>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</si>
  <si>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</si>
  <si>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</si>
  <si>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</si>
  <si>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</si>
  <si>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</si>
  <si>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</si>
  <si>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</si>
  <si>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</si>
  <si>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</si>
  <si>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</si>
  <si>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</si>
  <si>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</si>
  <si>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</si>
  <si>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</si>
  <si>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</si>
  <si>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</si>
  <si>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</si>
  <si>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</si>
  <si>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</si>
  <si>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</si>
  <si>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</si>
  <si>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</si>
  <si>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</si>
  <si>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</si>
  <si>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</si>
  <si>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</si>
  <si>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</si>
  <si>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</si>
  <si>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</si>
  <si>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</si>
  <si>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</si>
  <si>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</si>
  <si>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</si>
  <si>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</si>
  <si>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</si>
  <si>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</si>
  <si>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</si>
  <si>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</si>
  <si>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</si>
  <si>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</si>
  <si>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</si>
  <si>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</si>
  <si>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</si>
  <si>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</si>
  <si>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</si>
  <si>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</si>
  <si>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</si>
  <si>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</si>
  <si>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</si>
  <si>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</si>
  <si>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</si>
  <si>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</si>
  <si>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</si>
  <si>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</si>
  <si>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</si>
  <si>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</si>
  <si>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</si>
  <si>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</si>
  <si>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</si>
  <si>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</si>
  <si>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</si>
  <si>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</si>
  <si>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</si>
  <si>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</si>
  <si>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</si>
  <si>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</si>
  <si>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</si>
  <si>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</si>
  <si>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</si>
  <si>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</si>
  <si>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</si>
  <si>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</si>
  <si>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</si>
  <si>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</si>
  <si>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</si>
  <si>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</si>
  <si>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</si>
  <si>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</si>
  <si>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</si>
  <si>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</si>
  <si>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</si>
  <si>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</si>
  <si>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</si>
  <si>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</si>
  <si>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</si>
  <si>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</si>
  <si>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</si>
  <si>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</si>
  <si>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</si>
  <si>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</si>
  <si>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</si>
  <si>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</si>
  <si>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</si>
  <si>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</si>
  <si>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</si>
  <si>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</si>
  <si>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</si>
  <si>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</si>
  <si>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</si>
  <si>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</si>
  <si>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</si>
  <si>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</si>
  <si>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</si>
  <si>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</si>
  <si>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</si>
  <si>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</si>
  <si>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</si>
  <si>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</si>
  <si>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</si>
  <si>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</si>
  <si>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</si>
  <si>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</si>
  <si>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</si>
  <si>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</si>
  <si>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</si>
  <si>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</si>
  <si>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</si>
  <si>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</si>
  <si>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</si>
  <si>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</si>
  <si>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</si>
  <si>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</si>
  <si>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</si>
  <si>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</si>
  <si>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</si>
  <si>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</si>
  <si>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</si>
  <si>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</si>
  <si>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</si>
  <si>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</si>
  <si>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</si>
  <si>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</si>
  <si>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</si>
  <si>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</si>
  <si>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</si>
  <si>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</si>
  <si>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</si>
  <si>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</si>
  <si>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</si>
  <si>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</si>
  <si>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</si>
  <si>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</si>
  <si>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</si>
  <si>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</si>
  <si>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</si>
  <si>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</si>
  <si>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</si>
  <si>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</si>
  <si>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</si>
  <si>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</si>
  <si>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</si>
  <si>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</si>
  <si>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</si>
  <si>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</si>
  <si>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</si>
  <si>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</si>
  <si>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</si>
  <si>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</si>
  <si>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</si>
  <si>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</si>
  <si>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</si>
  <si>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</si>
  <si>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</si>
  <si>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</si>
  <si>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</si>
  <si>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</si>
  <si>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</si>
  <si>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</si>
  <si>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</si>
  <si>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</si>
  <si>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</si>
  <si>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</si>
  <si>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</si>
  <si>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</si>
  <si>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</si>
  <si>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</si>
  <si>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</si>
  <si>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</si>
  <si>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</si>
  <si>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</si>
  <si>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</si>
  <si>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</si>
  <si>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</si>
  <si>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</si>
  <si>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</si>
  <si>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</si>
  <si>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</si>
  <si>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</si>
  <si>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</si>
  <si>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</si>
  <si>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</si>
  <si>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</si>
  <si>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</si>
  <si>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</si>
  <si>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</si>
  <si>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</si>
  <si>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</si>
  <si>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</si>
  <si>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</si>
  <si>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</si>
  <si>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</si>
  <si>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</si>
  <si>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</si>
  <si>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</si>
  <si>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</si>
  <si>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</si>
  <si>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</si>
  <si>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</si>
  <si>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</si>
  <si>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</si>
  <si>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</si>
  <si>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</si>
  <si>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</si>
  <si>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</si>
  <si>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</si>
  <si>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</si>
  <si>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</si>
  <si>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</si>
  <si>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</si>
  <si>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</si>
  <si>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</si>
  <si>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</si>
  <si>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</si>
  <si>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</si>
  <si>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</si>
  <si>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</si>
  <si>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</si>
  <si>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</si>
  <si>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</si>
  <si>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</si>
  <si>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</si>
  <si>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</si>
  <si>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</si>
  <si>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</si>
  <si>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</si>
  <si>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</si>
  <si>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</si>
  <si>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</si>
  <si>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</si>
  <si>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</si>
  <si>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</si>
  <si>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</si>
  <si>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</si>
  <si>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</si>
  <si>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</si>
  <si>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</si>
  <si>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</si>
  <si>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</si>
  <si>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</si>
  <si>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</si>
  <si>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</si>
  <si>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</si>
  <si>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</si>
  <si>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</si>
  <si>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</si>
  <si>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</si>
  <si>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</si>
  <si>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</si>
  <si>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</si>
  <si>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</si>
  <si>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</si>
  <si>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</si>
  <si>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</si>
  <si>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</si>
  <si>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</si>
  <si>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</si>
  <si>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</si>
  <si>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</si>
  <si>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</si>
  <si>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</si>
  <si>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</si>
  <si>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</si>
  <si>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</si>
  <si>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</si>
  <si>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</si>
  <si>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</si>
  <si>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</si>
  <si>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</si>
  <si>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</si>
  <si>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</si>
  <si>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</si>
  <si>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</si>
  <si>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</si>
  <si>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</si>
  <si>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</si>
  <si>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</si>
  <si>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</si>
  <si>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</si>
  <si>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</si>
  <si>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</si>
  <si>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</si>
  <si>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</si>
  <si>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</si>
  <si>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</si>
  <si>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</si>
  <si>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</si>
  <si>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</si>
  <si>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</si>
  <si>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</si>
  <si>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</si>
  <si>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</si>
  <si>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</si>
  <si>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</si>
  <si>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</si>
  <si>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</si>
  <si>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</si>
  <si>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</si>
  <si>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</si>
  <si>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</si>
  <si>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</si>
  <si>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</si>
  <si>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</si>
  <si>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</si>
  <si>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</si>
  <si>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</si>
  <si>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</si>
  <si>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</si>
  <si>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</si>
  <si>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</si>
  <si>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</si>
  <si>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</si>
  <si>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</si>
  <si>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</si>
  <si>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</si>
  <si>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</si>
  <si>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</si>
  <si>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</si>
  <si>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</si>
  <si>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</si>
  <si>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</si>
  <si>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</si>
  <si>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</si>
  <si>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</si>
  <si>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</si>
  <si>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</si>
  <si>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</si>
  <si>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</si>
  <si>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</si>
  <si>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</si>
  <si>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</si>
  <si>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</si>
  <si>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</si>
  <si>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</si>
  <si>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</si>
  <si>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</si>
  <si>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</si>
  <si>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</si>
  <si>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</si>
  <si>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</si>
  <si>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</si>
  <si>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</si>
  <si>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</si>
  <si>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</si>
  <si>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</si>
  <si>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</si>
  <si>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</si>
  <si>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</si>
  <si>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</si>
  <si>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</si>
  <si>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</si>
  <si>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</si>
  <si>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</si>
  <si>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</si>
  <si>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</si>
  <si>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</si>
  <si>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</si>
  <si>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</si>
  <si>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</si>
  <si>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</si>
  <si>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</si>
  <si>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</si>
  <si>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</si>
  <si>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</si>
  <si>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</si>
  <si>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</si>
  <si>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</si>
  <si>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</si>
  <si>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</si>
  <si>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</si>
  <si>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</si>
  <si>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</si>
  <si>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</si>
  <si>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</si>
  <si>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</si>
  <si>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</si>
  <si>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</si>
  <si>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</si>
  <si>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</si>
  <si>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</si>
  <si>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</si>
  <si>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</si>
  <si>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</si>
  <si>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</si>
  <si>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</si>
  <si>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</si>
  <si>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</si>
  <si>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</si>
  <si>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</si>
  <si>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</si>
  <si>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</si>
  <si>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</si>
  <si>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</si>
  <si>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</si>
  <si>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</si>
  <si>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</si>
  <si>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</si>
  <si>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</si>
  <si>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</si>
  <si>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</si>
  <si>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</si>
  <si>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</si>
  <si>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</si>
  <si>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</si>
  <si>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</si>
  <si>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</si>
  <si>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</si>
  <si>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</si>
  <si>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</si>
  <si>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</si>
  <si>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</si>
  <si>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</si>
  <si>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</si>
  <si>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</si>
  <si>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</si>
  <si>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</si>
  <si>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</si>
  <si>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</si>
  <si>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</si>
  <si>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</si>
  <si>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</si>
  <si>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</si>
  <si>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</si>
  <si>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</si>
  <si>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</si>
  <si>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</si>
  <si>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</si>
  <si>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</si>
  <si>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</si>
  <si>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</si>
  <si>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</si>
  <si>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</si>
  <si>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</si>
  <si>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</si>
  <si>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</si>
  <si>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</si>
  <si>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</si>
  <si>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</si>
  <si>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</si>
  <si>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</si>
  <si>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</si>
  <si>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</si>
  <si>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</si>
  <si>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</si>
  <si>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</si>
  <si>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</si>
  <si>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</si>
  <si>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</si>
  <si>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</si>
  <si>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</si>
  <si>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</si>
  <si>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</si>
  <si>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</si>
  <si>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</si>
  <si>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</si>
  <si>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</si>
  <si>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</si>
  <si>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</si>
  <si>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</si>
  <si>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</si>
  <si>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</si>
  <si>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</si>
  <si>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</si>
  <si>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</si>
  <si>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</si>
  <si>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</si>
  <si>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</si>
  <si>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</si>
  <si>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</si>
  <si>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</si>
  <si>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</si>
  <si>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</si>
  <si>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</si>
  <si>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</si>
  <si>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</si>
  <si>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</si>
  <si>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</si>
  <si>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</si>
  <si>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</si>
  <si>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</si>
  <si>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</si>
  <si>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</si>
  <si>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</si>
  <si>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</si>
  <si>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</si>
  <si>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</si>
  <si>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</si>
  <si>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</si>
  <si>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</si>
  <si>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</si>
  <si>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</si>
  <si>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</si>
  <si>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</si>
  <si>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</si>
  <si>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</si>
  <si>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</si>
  <si>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</si>
  <si>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</si>
  <si>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</si>
  <si>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</si>
  <si>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</si>
  <si>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</si>
  <si>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</si>
  <si>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</si>
  <si>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</si>
  <si>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</si>
  <si>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</si>
  <si>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</si>
  <si>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</si>
  <si>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</si>
  <si>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</si>
  <si>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</si>
  <si>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</si>
  <si>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</si>
  <si>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</si>
  <si>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</si>
  <si>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</si>
  <si>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</si>
  <si>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</si>
  <si>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</si>
  <si>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</si>
  <si>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</si>
  <si>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</si>
  <si>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</si>
  <si>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</si>
  <si>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</si>
  <si>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</si>
  <si>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</si>
  <si>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</si>
  <si>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</si>
  <si>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</si>
  <si>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</si>
  <si>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</si>
  <si>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</si>
  <si>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</si>
  <si>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</si>
  <si>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</si>
  <si>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</si>
  <si>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</si>
  <si>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</si>
  <si>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</si>
  <si>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</si>
  <si>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</si>
  <si>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</si>
  <si>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</si>
  <si>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</si>
  <si>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</si>
  <si>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</si>
  <si>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</si>
  <si>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</si>
  <si>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</si>
  <si>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</si>
  <si>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</si>
  <si>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</si>
  <si>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</si>
  <si>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</si>
  <si>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</si>
  <si>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</si>
  <si>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</si>
  <si>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</si>
  <si>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</si>
  <si>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</si>
  <si>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</si>
  <si>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</si>
  <si>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</si>
  <si>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</si>
  <si>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</si>
  <si>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</si>
  <si>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</si>
  <si>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</si>
  <si>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</si>
  <si>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</si>
  <si>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</si>
  <si>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</si>
  <si>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</si>
  <si>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</si>
  <si>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</si>
  <si>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</si>
  <si>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</si>
  <si>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</si>
  <si>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</si>
  <si>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</si>
  <si>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</si>
  <si>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</si>
  <si>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</si>
  <si>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</si>
  <si>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</si>
  <si>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</si>
  <si>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</si>
  <si>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</si>
  <si>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</si>
  <si>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</si>
  <si>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</si>
  <si>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</si>
  <si>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</si>
  <si>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</si>
  <si>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</si>
  <si>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</si>
  <si>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</si>
  <si>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</si>
  <si>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</si>
  <si>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</si>
  <si>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</si>
  <si>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</si>
  <si>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</si>
  <si>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</si>
  <si>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</si>
  <si>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</si>
  <si>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</si>
  <si>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</si>
  <si>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</si>
  <si>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</si>
  <si>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</si>
  <si>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</si>
  <si>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</si>
  <si>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</si>
  <si>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</si>
  <si>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</si>
  <si>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</si>
  <si>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</si>
  <si>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</si>
  <si>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</si>
  <si>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</si>
  <si>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</si>
  <si>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</si>
  <si>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</si>
  <si>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</si>
  <si>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</si>
  <si>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</si>
  <si>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</si>
  <si>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</si>
  <si>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</si>
  <si>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</si>
  <si>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</si>
  <si>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</si>
  <si>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</si>
  <si>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</si>
  <si>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</si>
  <si>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</si>
  <si>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</si>
  <si>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</si>
  <si>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</si>
  <si>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</si>
  <si>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</si>
  <si>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</si>
  <si>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</si>
  <si>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</si>
  <si>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</si>
  <si>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</si>
  <si>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</si>
  <si>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</si>
  <si>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</si>
  <si>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</si>
  <si>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</si>
  <si>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</si>
  <si>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</si>
  <si>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</si>
  <si>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</si>
  <si>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</si>
  <si>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</si>
  <si>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</si>
  <si>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</si>
  <si>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</si>
  <si>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</si>
  <si>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</si>
  <si>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</si>
  <si>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</si>
  <si>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</si>
  <si>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</si>
  <si>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</si>
  <si>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</si>
  <si>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</si>
  <si>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</si>
  <si>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</si>
  <si>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</si>
  <si>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</si>
  <si>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</si>
  <si>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</si>
  <si>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</si>
  <si>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</si>
  <si>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</si>
  <si>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</si>
  <si>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</si>
  <si>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</si>
  <si>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</si>
  <si>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</si>
  <si>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</si>
  <si>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</si>
  <si>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</si>
  <si>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</si>
  <si>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</si>
  <si>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</si>
  <si>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</si>
  <si>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</si>
  <si>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</si>
  <si>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</si>
  <si>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</si>
  <si>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</si>
  <si>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</si>
  <si>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</si>
  <si>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</si>
  <si>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</si>
  <si>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</si>
  <si>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</si>
  <si>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</si>
  <si>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</si>
  <si>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</si>
  <si>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</si>
  <si>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</si>
  <si>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</si>
  <si>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</si>
  <si>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</si>
  <si>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</si>
  <si>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</si>
  <si>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</si>
  <si>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</si>
  <si>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</si>
  <si>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</si>
  <si>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</si>
  <si>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</si>
  <si>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</si>
  <si>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</si>
  <si>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</si>
  <si>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</si>
  <si>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</si>
  <si>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</si>
  <si>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</si>
  <si>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</si>
  <si>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</si>
  <si>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</si>
  <si>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</si>
  <si>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</si>
  <si>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</si>
  <si>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</si>
  <si>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</si>
  <si>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</si>
  <si>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</si>
  <si>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</si>
  <si>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</si>
  <si>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</si>
  <si>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</si>
  <si>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</si>
  <si>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</si>
  <si>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</si>
  <si>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</si>
  <si>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</si>
  <si>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</si>
  <si>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</si>
  <si>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</si>
  <si>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</si>
  <si>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</si>
  <si>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</si>
  <si>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</si>
  <si>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</si>
  <si>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</si>
  <si>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</si>
  <si>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</si>
  <si>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</si>
  <si>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</si>
  <si>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</si>
  <si>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</si>
  <si>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</si>
  <si>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</si>
  <si>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</si>
  <si>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</si>
  <si>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</si>
  <si>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</si>
  <si>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</si>
  <si>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</si>
  <si>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</si>
  <si>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</si>
  <si>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</si>
  <si>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</si>
  <si>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</si>
  <si>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</si>
  <si>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</si>
  <si>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</si>
  <si>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</si>
  <si>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</si>
  <si>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</si>
  <si>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</si>
  <si>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</si>
  <si>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</si>
  <si>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</si>
  <si>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</si>
  <si>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</si>
  <si>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</si>
  <si>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</si>
  <si>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</si>
  <si>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</si>
  <si>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</si>
  <si>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</si>
  <si>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</si>
  <si>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</si>
  <si>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</si>
  <si>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</si>
  <si>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</si>
  <si>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</si>
  <si>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</si>
  <si>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</si>
  <si>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</si>
  <si>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</si>
  <si>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</si>
  <si>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</si>
  <si>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</si>
  <si>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</si>
  <si>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</si>
  <si>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</si>
  <si>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</si>
  <si>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</si>
  <si>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</si>
  <si>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</si>
  <si>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</si>
  <si>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</si>
  <si>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</si>
  <si>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</si>
  <si>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</si>
  <si>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</si>
  <si>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</si>
  <si>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</si>
  <si>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</si>
  <si>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</si>
  <si>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</si>
  <si>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</si>
  <si>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</si>
  <si>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</si>
  <si>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</si>
  <si>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</si>
  <si>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</si>
  <si>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</si>
  <si>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</si>
  <si>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</si>
  <si>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</si>
  <si>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</si>
  <si>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</si>
  <si>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</si>
  <si>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</si>
  <si>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</si>
  <si>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</si>
  <si>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</si>
  <si>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</si>
  <si>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</si>
  <si>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</si>
  <si>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</si>
  <si>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</si>
  <si>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</si>
  <si>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</si>
  <si>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</si>
  <si>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</si>
  <si>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</si>
  <si>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</si>
  <si>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</si>
  <si>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</si>
  <si>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</si>
  <si>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</si>
  <si>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</si>
  <si>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</si>
  <si>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</si>
  <si>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</si>
  <si>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</si>
  <si>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</si>
  <si>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</si>
  <si>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</si>
  <si>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</si>
  <si>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</si>
  <si>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</si>
  <si>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</si>
  <si>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</si>
  <si>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</si>
  <si>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</si>
  <si>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</si>
  <si>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</si>
  <si>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</si>
  <si>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</si>
  <si>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</si>
  <si>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</si>
  <si>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</si>
  <si>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</si>
  <si>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</si>
  <si>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</si>
  <si>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</si>
  <si>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</si>
  <si>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</si>
  <si>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</si>
  <si>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</si>
  <si>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</si>
  <si>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</si>
  <si>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</si>
  <si>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</si>
  <si>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</si>
  <si>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</si>
  <si>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</si>
  <si>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</si>
  <si>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</si>
  <si>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</si>
  <si>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</si>
  <si>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</si>
  <si>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</si>
  <si>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</si>
  <si>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</si>
  <si>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</si>
  <si>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</si>
  <si>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</si>
  <si>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</si>
  <si>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</si>
  <si>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</si>
  <si>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</si>
  <si>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</si>
  <si>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</si>
  <si>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</si>
  <si>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</si>
  <si>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</si>
  <si>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</si>
  <si>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</si>
  <si>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</si>
  <si>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</si>
  <si>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</si>
  <si>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</si>
  <si>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</si>
  <si>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</si>
  <si>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</si>
  <si>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</si>
  <si>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</si>
  <si>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</si>
  <si>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</si>
  <si>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</si>
  <si>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</si>
  <si>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</si>
  <si>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</si>
  <si>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</si>
  <si>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</si>
  <si>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</si>
  <si>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</si>
  <si>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</si>
  <si>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</si>
  <si>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</si>
  <si>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</si>
  <si>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</si>
  <si>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</si>
  <si>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</si>
  <si>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</si>
  <si>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</si>
  <si>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</si>
  <si>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</si>
  <si>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</si>
  <si>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</si>
  <si>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</si>
  <si>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</si>
  <si>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</si>
  <si>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</si>
  <si>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</si>
  <si>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</si>
  <si>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</si>
  <si>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</si>
  <si>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</si>
  <si>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</si>
  <si>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</si>
  <si>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</si>
  <si>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</si>
  <si>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</si>
  <si>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</si>
  <si>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</si>
  <si>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</si>
  <si>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</si>
  <si>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</si>
  <si>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</si>
  <si>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</si>
  <si>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</si>
  <si>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</si>
  <si>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</si>
  <si>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</si>
  <si>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</si>
  <si>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</si>
  <si>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</si>
  <si>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</si>
  <si>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</si>
  <si>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</si>
  <si>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</si>
  <si>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</si>
  <si>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</si>
  <si>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</si>
  <si>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</si>
  <si>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</si>
  <si>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</si>
  <si>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</si>
  <si>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</si>
  <si>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</si>
  <si>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</si>
  <si>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</si>
  <si>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</si>
  <si>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</si>
  <si>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</si>
  <si>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</si>
  <si>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</si>
  <si>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</si>
  <si>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</si>
  <si>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</si>
  <si>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</si>
  <si>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</si>
  <si>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</si>
  <si>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</si>
  <si>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</si>
  <si>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</si>
  <si>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</si>
  <si>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</si>
  <si>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</si>
  <si>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</si>
  <si>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</si>
  <si>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</si>
  <si>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</si>
  <si>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</si>
  <si>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</si>
  <si>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</si>
  <si>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</si>
  <si>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</si>
  <si>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</si>
  <si>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</si>
  <si>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</si>
  <si>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</si>
  <si>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</si>
  <si>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</si>
  <si>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</si>
  <si>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</si>
  <si>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</si>
  <si>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</si>
  <si>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</si>
  <si>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</si>
  <si>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</si>
  <si>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</si>
  <si>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</si>
  <si>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</si>
  <si>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</si>
  <si>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</si>
  <si>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</si>
  <si>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</si>
  <si>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</si>
  <si>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</si>
  <si>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</si>
  <si>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</si>
  <si>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</si>
  <si>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</si>
  <si>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</si>
  <si>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</si>
  <si>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</si>
  <si>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</si>
  <si>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</si>
  <si>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</si>
  <si>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</si>
  <si>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</si>
  <si>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</si>
  <si>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</si>
  <si>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</si>
  <si>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</si>
  <si>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</si>
  <si>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</si>
  <si>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</si>
  <si>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</si>
  <si>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</si>
  <si>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</si>
  <si>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</si>
  <si>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</si>
  <si>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</si>
  <si>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</si>
  <si>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</si>
  <si>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</si>
  <si>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</si>
  <si>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</si>
  <si>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</si>
  <si>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</si>
  <si>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</si>
  <si>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</si>
  <si>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</si>
  <si>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</si>
  <si>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</si>
  <si>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</si>
  <si>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</si>
  <si>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</si>
  <si>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</si>
  <si>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</si>
  <si>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</si>
  <si>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</si>
  <si>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</si>
  <si>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</si>
  <si>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</si>
  <si>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</si>
  <si>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</si>
  <si>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</si>
  <si>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</si>
  <si>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</si>
  <si>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</si>
  <si>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</si>
  <si>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</si>
  <si>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</si>
  <si>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</si>
  <si>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</si>
  <si>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</si>
  <si>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</si>
  <si>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</si>
  <si>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</si>
  <si>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</si>
  <si>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</si>
  <si>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</si>
  <si>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</si>
  <si>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</si>
  <si>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</si>
  <si>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</si>
  <si>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</si>
  <si>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</si>
  <si>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</si>
  <si>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</si>
  <si>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</si>
  <si>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</si>
  <si>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</si>
  <si>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</si>
  <si>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</si>
  <si>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</si>
  <si>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</si>
  <si>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</si>
  <si>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</si>
  <si>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</si>
  <si>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</si>
  <si>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</si>
  <si>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</si>
  <si>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</si>
  <si>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</si>
  <si>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</si>
  <si>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</si>
  <si>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</si>
  <si>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</si>
  <si>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</si>
  <si>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</si>
  <si>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</si>
  <si>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</si>
  <si>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</si>
  <si>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</si>
  <si>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</si>
  <si>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</si>
  <si>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</si>
  <si>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</si>
  <si>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</si>
  <si>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</si>
  <si>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</si>
  <si>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</si>
  <si>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</si>
  <si>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</si>
  <si>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</si>
  <si>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</si>
  <si>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</si>
  <si>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</si>
  <si>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</si>
  <si>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</si>
  <si>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</si>
  <si>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</si>
  <si>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</si>
  <si>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</si>
  <si>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</si>
  <si>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</si>
  <si>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</si>
  <si>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</si>
  <si>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</si>
  <si>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</si>
  <si>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</si>
  <si>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</si>
  <si>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</si>
  <si>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</si>
  <si>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</si>
  <si>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</si>
  <si>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</si>
  <si>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</si>
  <si>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</si>
  <si>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</si>
  <si>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</si>
  <si>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</si>
  <si>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</si>
  <si>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</si>
  <si>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</si>
  <si>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</si>
  <si>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</si>
  <si>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</si>
  <si>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</si>
  <si>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</si>
  <si>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</si>
  <si>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</si>
  <si>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</si>
  <si>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</si>
  <si>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</si>
  <si>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</si>
  <si>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</si>
  <si>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</si>
  <si>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</si>
  <si>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</si>
  <si>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</si>
  <si>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</si>
  <si>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</si>
  <si>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</si>
  <si>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</si>
  <si>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</si>
  <si>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</si>
  <si>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</si>
  <si>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</si>
  <si>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</si>
  <si>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</si>
  <si>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</si>
  <si>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</si>
  <si>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</si>
  <si>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</si>
  <si>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</si>
  <si>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</si>
  <si>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</si>
  <si>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</si>
  <si>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</si>
  <si>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</si>
  <si>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</si>
  <si>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</si>
  <si>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</si>
  <si>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</si>
  <si>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</si>
  <si>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</si>
  <si>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</si>
  <si>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</si>
  <si>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</si>
  <si>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</si>
  <si>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</si>
  <si>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</si>
  <si>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</si>
  <si>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</si>
  <si>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</si>
  <si>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</si>
  <si>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</si>
  <si>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</si>
  <si>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</si>
  <si>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</si>
  <si>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</si>
  <si>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</si>
  <si>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</si>
  <si>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</si>
  <si>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</si>
  <si>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</si>
  <si>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</si>
  <si>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</si>
  <si>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</si>
  <si>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</si>
  <si>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</si>
  <si>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</si>
  <si>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</si>
  <si>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</si>
  <si>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</si>
  <si>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</si>
  <si>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</si>
  <si>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</si>
  <si>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</si>
  <si>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</si>
  <si>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</si>
  <si>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</si>
  <si>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</si>
  <si>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</si>
  <si>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</si>
  <si>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</si>
  <si>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</si>
  <si>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</si>
  <si>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</si>
  <si>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</si>
  <si>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</si>
  <si>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</si>
  <si>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</si>
  <si>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</si>
  <si>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</si>
  <si>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</si>
  <si>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</si>
  <si>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</si>
  <si>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</si>
  <si>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</si>
  <si>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</si>
  <si>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</si>
  <si>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</si>
  <si>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</si>
  <si>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</si>
  <si>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</si>
  <si>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</si>
  <si>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</si>
  <si>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</si>
  <si>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</si>
  <si>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</si>
  <si>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</si>
  <si>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</si>
  <si>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</si>
  <si>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</si>
  <si>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</si>
  <si>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</si>
  <si>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</si>
  <si>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</si>
  <si>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</si>
  <si>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</si>
  <si>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</si>
  <si>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</si>
  <si>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</si>
  <si>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</si>
  <si>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</si>
  <si>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</si>
  <si>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</si>
  <si>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</si>
  <si>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</si>
  <si>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</si>
  <si>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</si>
  <si>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</si>
  <si>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</si>
  <si>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</si>
  <si>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</si>
  <si>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</si>
  <si>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</si>
  <si>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</si>
  <si>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</si>
  <si>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</si>
  <si>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</si>
  <si>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</si>
  <si>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</si>
  <si>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</si>
  <si>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</si>
  <si>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</si>
  <si>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</si>
  <si>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</si>
  <si>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</si>
  <si>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</si>
  <si>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</si>
  <si>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</si>
  <si>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</si>
  <si>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</si>
  <si>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</si>
  <si>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</si>
  <si>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</si>
  <si>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</si>
  <si>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</si>
  <si>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</si>
  <si>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</si>
  <si>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</si>
  <si>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</si>
  <si>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</si>
  <si>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</si>
  <si>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</si>
  <si>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</si>
  <si>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</si>
  <si>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</si>
  <si>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</si>
  <si>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</si>
  <si>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</si>
  <si>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</si>
  <si>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</si>
  <si>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</si>
  <si>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</si>
  <si>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</si>
  <si>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</si>
  <si>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</si>
  <si>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</si>
  <si>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</si>
  <si>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</si>
  <si>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</si>
  <si>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</si>
  <si>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</si>
  <si>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</si>
  <si>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</si>
  <si>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</si>
  <si>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</si>
  <si>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</si>
  <si>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</si>
  <si>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</si>
  <si>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</si>
  <si>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</si>
  <si>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</si>
  <si>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</si>
  <si>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</si>
  <si>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</si>
  <si>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</si>
  <si>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</si>
  <si>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</si>
  <si>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</si>
  <si>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</si>
  <si>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</si>
  <si>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</si>
  <si>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</si>
  <si>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</si>
  <si>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</si>
  <si>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</si>
  <si>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</si>
  <si>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</si>
  <si>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</si>
  <si>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</si>
  <si>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</si>
  <si>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</si>
  <si>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</si>
  <si>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</si>
  <si>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</si>
  <si>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</si>
  <si>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</si>
  <si>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</si>
  <si>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</si>
  <si>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</si>
  <si>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</si>
  <si>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</si>
  <si>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</si>
  <si>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</si>
  <si>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</si>
  <si>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</si>
  <si>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</si>
  <si>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</si>
  <si>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</si>
  <si>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</si>
  <si>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</si>
  <si>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</si>
  <si>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</si>
  <si>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</si>
  <si>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</si>
  <si>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</si>
  <si>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</si>
  <si>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</si>
  <si>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</si>
  <si>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</si>
  <si>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</si>
  <si>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</si>
  <si>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</si>
  <si>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</si>
  <si>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</si>
  <si>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</si>
  <si>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</si>
  <si>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</si>
  <si>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</si>
  <si>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</si>
  <si>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</si>
  <si>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</si>
  <si>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</si>
  <si>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</si>
  <si>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</si>
  <si>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</si>
  <si>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</si>
  <si>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</si>
  <si>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</si>
  <si>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</si>
  <si>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</si>
  <si>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</si>
  <si>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</si>
  <si>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</si>
  <si>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</si>
  <si>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</si>
  <si>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</si>
  <si>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</si>
  <si>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</si>
  <si>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</si>
  <si>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</si>
  <si>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</si>
  <si>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</si>
  <si>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</si>
  <si>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</si>
  <si>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</si>
  <si>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</si>
  <si>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</si>
  <si>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</si>
  <si>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</si>
  <si>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</si>
  <si>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</si>
  <si>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</si>
  <si>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</si>
  <si>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</si>
  <si>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</si>
  <si>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</si>
  <si>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</si>
  <si>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</si>
  <si>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</si>
  <si>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</si>
  <si>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</si>
  <si>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</si>
  <si>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</si>
  <si>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</si>
  <si>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</si>
  <si>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</si>
  <si>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</si>
  <si>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</si>
  <si>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</si>
  <si>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</si>
  <si>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</si>
  <si>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</si>
  <si>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</si>
  <si>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</si>
  <si>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</si>
  <si>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</si>
  <si>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</si>
  <si>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</si>
  <si>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</si>
  <si>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</si>
  <si>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</si>
  <si>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</si>
  <si>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</si>
  <si>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</si>
  <si>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</si>
  <si>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</si>
  <si>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</si>
  <si>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</si>
  <si>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</si>
  <si>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</si>
  <si>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</si>
  <si>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</si>
  <si>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</si>
  <si>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</si>
  <si>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</si>
  <si>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</si>
  <si>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</si>
  <si>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</si>
  <si>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</si>
  <si>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</si>
  <si>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</si>
  <si>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</si>
  <si>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</si>
  <si>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</si>
  <si>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</si>
  <si>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</si>
  <si>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</si>
  <si>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</si>
  <si>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</si>
  <si>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</si>
  <si>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</si>
  <si>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</si>
  <si>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</si>
  <si>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</si>
  <si>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</si>
  <si>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</si>
  <si>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</si>
  <si>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</si>
  <si>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</si>
  <si>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</si>
  <si>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</si>
  <si>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</si>
  <si>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</si>
  <si>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</si>
  <si>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</si>
  <si>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</si>
  <si>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</si>
  <si>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</si>
  <si>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</si>
  <si>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</si>
  <si>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</si>
  <si>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</si>
  <si>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</si>
  <si>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</si>
  <si>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</si>
  <si>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</si>
  <si>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</si>
  <si>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</si>
  <si>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</si>
  <si>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</si>
  <si>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</si>
  <si>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</si>
  <si>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</si>
  <si>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</si>
  <si>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</si>
  <si>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</si>
  <si>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</si>
  <si>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</si>
  <si>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</si>
  <si>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</si>
  <si>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</si>
  <si>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</si>
  <si>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</si>
  <si>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</si>
  <si>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</si>
  <si>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</si>
  <si>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</si>
  <si>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</si>
  <si>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</si>
  <si>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</si>
  <si>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</si>
  <si>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</si>
  <si>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</si>
  <si>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</si>
  <si>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</si>
  <si>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</si>
  <si>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</si>
  <si>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</si>
  <si>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</si>
  <si>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</si>
  <si>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</si>
  <si>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</si>
  <si>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</si>
  <si>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</si>
  <si>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</si>
  <si>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</si>
  <si>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</si>
  <si>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</si>
  <si>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</si>
  <si>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</si>
  <si>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</si>
  <si>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</si>
  <si>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</si>
  <si>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</si>
  <si>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</si>
  <si>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</si>
  <si>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</si>
  <si>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</si>
  <si>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</si>
  <si>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</si>
  <si>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</si>
  <si>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</si>
  <si>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</si>
  <si>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</si>
  <si>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</si>
  <si>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</si>
  <si>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</si>
  <si>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</si>
  <si>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</si>
  <si>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</si>
  <si>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</si>
  <si>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</si>
  <si>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</si>
  <si>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</si>
  <si>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</si>
  <si>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</si>
  <si>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</si>
  <si>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</si>
  <si>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</si>
  <si>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</si>
  <si>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</si>
  <si>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</si>
  <si>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</si>
  <si>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</si>
  <si>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</si>
  <si>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</si>
  <si>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</si>
  <si>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</si>
  <si>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</si>
  <si>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</si>
  <si>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</si>
  <si>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</si>
  <si>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</si>
  <si>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</si>
  <si>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</si>
  <si>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</si>
  <si>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</si>
  <si>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</si>
  <si>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</si>
  <si>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</si>
  <si>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</si>
  <si>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</si>
  <si>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</si>
  <si>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</si>
  <si>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</si>
  <si>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</si>
  <si>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</si>
  <si>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</si>
  <si>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</si>
  <si>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</si>
  <si>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</si>
  <si>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</si>
  <si>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</si>
  <si>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</si>
  <si>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</si>
  <si>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</si>
  <si>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</si>
  <si>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</si>
  <si>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</si>
  <si>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</si>
  <si>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</si>
  <si>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</si>
  <si>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</si>
  <si>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</si>
  <si>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</si>
  <si>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</si>
  <si>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</si>
  <si>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</si>
  <si>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</si>
  <si>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</si>
  <si>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</si>
  <si>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</si>
  <si>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</si>
  <si>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</si>
  <si>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</si>
  <si>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</si>
  <si>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</si>
  <si>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</si>
  <si>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</si>
  <si>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</si>
  <si>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</si>
  <si>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</si>
  <si>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</si>
  <si>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</si>
  <si>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</si>
  <si>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</si>
  <si>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</si>
  <si>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</si>
  <si>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</si>
  <si>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</si>
  <si>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</si>
  <si>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</si>
  <si>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</si>
  <si>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</si>
  <si>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</si>
  <si>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</si>
  <si>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</si>
  <si>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</si>
  <si>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</si>
  <si>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</si>
  <si>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</si>
  <si>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</si>
  <si>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</si>
  <si>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</si>
  <si>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</si>
  <si>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</si>
  <si>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</si>
  <si>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</si>
  <si>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</si>
  <si>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</si>
  <si>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</si>
  <si>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</si>
  <si>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</si>
  <si>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</si>
  <si>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</si>
  <si>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</si>
  <si>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</si>
  <si>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</si>
  <si>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</si>
  <si>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</si>
  <si>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</si>
  <si>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</si>
  <si>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</si>
  <si>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</si>
  <si>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</si>
  <si>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</si>
  <si>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</si>
  <si>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</si>
  <si>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</si>
  <si>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</si>
  <si>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</si>
  <si>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</si>
  <si>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</si>
  <si>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</si>
  <si>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</si>
  <si>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</si>
  <si>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</si>
  <si>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</si>
  <si>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</si>
  <si>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</si>
  <si>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</si>
  <si>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</si>
  <si>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</si>
  <si>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</si>
  <si>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</si>
  <si>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</si>
  <si>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</si>
  <si>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</si>
  <si>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</si>
  <si>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</si>
  <si>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</si>
  <si>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</si>
  <si>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2021-25-10000986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</si>
  <si>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</si>
  <si>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25-18-2021-907</t>
  </si>
  <si>
    <t>25-18-2014-636</t>
  </si>
  <si>
    <t>25-18-2016-196</t>
  </si>
  <si>
    <t>25-18-2016-1106</t>
  </si>
  <si>
    <t>25-18-2018-442</t>
  </si>
  <si>
    <t>25-18-2017-794</t>
  </si>
  <si>
    <t>atención a la primera infancia en el marco dela estrategia de “de cero a siempre” de conformidad con las directrices, lineamientos y parámetros establecidos por el ICBF, así como regular las relaciones antes las partes derivadas de la entrega de aportes del ICBF a el contratista para que este asuma con su personal y bajo se exclusiva responsabilidad dicha atención</t>
  </si>
  <si>
    <t>EDWIN GERARDO CLAVIJO PEÑUELA</t>
  </si>
  <si>
    <t>CARRERA 3D No. 2-75</t>
  </si>
  <si>
    <t>Presatar atencion, educacion inicial y cuidado a niños y niñas menores de 5 años, o hasta su ingreso a el grado de transicion, con el fin de promover el desarrollo integral de la rpimera infancia con calidad, de conformidad con los lineamientos, manual operativo y las directrices, parametros y estandares  establecidos por el ICBF, en el marco de la estrategia integral "De cero a siempre"</t>
  </si>
  <si>
    <t>25-18-2012-464</t>
  </si>
  <si>
    <t xml:space="preserve">Prestar el servicio de educacion inicial en el marco de la atencion integral a mujeres gestantes, niñas y niños menores de 5 años o hasta su ingreso a le grado de transicion  , de conformidad con el manual operativo de la modalidad y las directrices establecidas por el ICBF, en armonia con la politica de estado para el desarrollo integral de la p`rimera infancia "DE CERO A SIEMPRE", en el servicio centro de desarrollo infantil CDI. </t>
  </si>
  <si>
    <t xml:space="preserve">Brindar atencion integral a la primera infancia en los centros de desarrollo infantil temprano , en el marco de la estrategia de Cero a Siempre emn el departamento de cundinamarca. </t>
  </si>
  <si>
    <t>25-18-2019-230</t>
  </si>
  <si>
    <t xml:space="preserve">prestar el servicio centro de desarrollo infantil -CDI de conformidad con el manual operativo de la modalidad institucional y las directrices establecidas por el ICBF, en armonia con la politica de estado para el desarrollo integral de la primera infancia de Cero a siempre  </t>
  </si>
  <si>
    <t>25001772020</t>
  </si>
  <si>
    <t xml:space="preserve">Prestar los servicios de educacion inicial en el marco de la educacion integral en el Centrom de desarrollo infantil de CDI. De conformidad copn el manual operativo  de la modalidad institucional, el lineamiento tecnico para la educacion de la primera infancia y las directrices establecidas por el ICBF, en armonia con la politica de estado para el desarrollo integral de la primera infancia de Cero a Siempre </t>
  </si>
  <si>
    <t>3143569309/3133937401/3057173731</t>
  </si>
  <si>
    <t>CARRERA 3D NO. 2-75</t>
  </si>
  <si>
    <t xml:space="preserve">asocvaritamagica@gmail.com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</si>
</sst>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Alignment="1">
      <alignment horizontal="justify"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44" zoomScale="91" zoomScaleNormal="91" zoomScaleSheetLayoutView="40" zoomScalePageLayoutView="40" workbookViewId="0">
      <selection activeCell="E57" sqref="E5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516</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800220425</v>
      </c>
      <c r="C20" s="5"/>
      <c r="D20" s="73"/>
      <c r="E20" s="5"/>
      <c r="F20" s="5"/>
      <c r="G20" s="5"/>
      <c r="H20" s="187"/>
      <c r="I20" s="149" t="s">
        <v>516</v>
      </c>
      <c r="J20" s="150" t="s">
        <v>540</v>
      </c>
      <c r="K20" s="151">
        <v>404061106</v>
      </c>
      <c r="L20" s="152"/>
      <c r="M20" s="152">
        <v>44561</v>
      </c>
      <c r="N20" s="135">
        <f>+(M20-L20)/30</f>
        <v>1485.3666666666666</v>
      </c>
      <c r="O20" s="138"/>
      <c r="U20" s="134"/>
      <c r="V20" s="105">
        <f ca="1">NOW()</f>
        <v>44188.464467129626</v>
      </c>
      <c r="W20" s="105">
        <f ca="1">NOW()</f>
        <v>44188.464467129626</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ASOCIACIÓN DE PADRES DE FAMILIA DEL HOGAR INFANTIL LA VARITA MAGICA </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2677</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41" t="s">
        <v>4</v>
      </c>
      <c r="B43" s="242"/>
      <c r="C43" s="242"/>
      <c r="D43" s="242"/>
      <c r="E43" s="242"/>
      <c r="F43" s="242"/>
      <c r="G43" s="242"/>
      <c r="H43" s="242"/>
      <c r="I43" s="242"/>
      <c r="J43" s="242"/>
      <c r="K43" s="242"/>
      <c r="L43" s="242"/>
      <c r="M43" s="242"/>
      <c r="N43" s="242"/>
      <c r="O43" s="243"/>
      <c r="P43" s="76"/>
    </row>
    <row r="44" spans="1:16" ht="15" customHeight="1" x14ac:dyDescent="0.25">
      <c r="A44" s="244" t="s">
        <v>2655</v>
      </c>
      <c r="B44" s="245"/>
      <c r="C44" s="245"/>
      <c r="D44" s="245"/>
      <c r="E44" s="245"/>
      <c r="F44" s="245"/>
      <c r="G44" s="245"/>
      <c r="H44" s="245"/>
      <c r="I44" s="245"/>
      <c r="J44" s="245"/>
      <c r="K44" s="245"/>
      <c r="L44" s="245"/>
      <c r="M44" s="245"/>
      <c r="N44" s="245"/>
      <c r="O44" s="246"/>
    </row>
    <row r="45" spans="1:16" x14ac:dyDescent="0.25">
      <c r="A45" s="247"/>
      <c r="B45" s="248"/>
      <c r="C45" s="248"/>
      <c r="D45" s="248"/>
      <c r="E45" s="248"/>
      <c r="F45" s="248"/>
      <c r="G45" s="248"/>
      <c r="H45" s="248"/>
      <c r="I45" s="248"/>
      <c r="J45" s="248"/>
      <c r="K45" s="248"/>
      <c r="L45" s="248"/>
      <c r="M45" s="248"/>
      <c r="N45" s="248"/>
      <c r="O45" s="24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2678</v>
      </c>
      <c r="E48" s="145">
        <v>41256</v>
      </c>
      <c r="F48" s="145">
        <v>42004</v>
      </c>
      <c r="G48" s="160">
        <f>IF(AND(E48&lt;&gt;"",F48&lt;&gt;""),((F48-E48)/30),"")</f>
        <v>24.933333333333334</v>
      </c>
      <c r="H48" s="177" t="s">
        <v>2684</v>
      </c>
      <c r="I48" s="113" t="s">
        <v>516</v>
      </c>
      <c r="J48" s="113" t="s">
        <v>540</v>
      </c>
      <c r="K48" s="116">
        <v>583872485</v>
      </c>
      <c r="L48" s="115" t="s">
        <v>1148</v>
      </c>
      <c r="M48" s="117">
        <v>1</v>
      </c>
      <c r="N48" s="115" t="s">
        <v>27</v>
      </c>
      <c r="O48" s="115" t="s">
        <v>26</v>
      </c>
      <c r="P48" s="78"/>
    </row>
    <row r="49" spans="1:16" s="6" customFormat="1" ht="24.75" customHeight="1" x14ac:dyDescent="0.25">
      <c r="A49" s="143">
        <v>2</v>
      </c>
      <c r="B49" s="122" t="s">
        <v>2665</v>
      </c>
      <c r="C49" s="112" t="s">
        <v>31</v>
      </c>
      <c r="D49" s="110" t="s">
        <v>2679</v>
      </c>
      <c r="E49" s="145">
        <v>41992</v>
      </c>
      <c r="F49" s="145">
        <v>42369</v>
      </c>
      <c r="G49" s="160">
        <f t="shared" ref="G49:G50" si="2">IF(AND(E49&lt;&gt;"",F49&lt;&gt;""),((F49-E49)/30),"")</f>
        <v>12.566666666666666</v>
      </c>
      <c r="H49" s="119" t="s">
        <v>2687</v>
      </c>
      <c r="I49" s="113" t="s">
        <v>516</v>
      </c>
      <c r="J49" s="113" t="s">
        <v>540</v>
      </c>
      <c r="K49" s="116">
        <v>278721656</v>
      </c>
      <c r="L49" s="115" t="s">
        <v>1148</v>
      </c>
      <c r="M49" s="117">
        <v>1</v>
      </c>
      <c r="N49" s="115" t="s">
        <v>27</v>
      </c>
      <c r="O49" s="115" t="s">
        <v>26</v>
      </c>
      <c r="P49" s="78"/>
    </row>
    <row r="50" spans="1:16" s="6" customFormat="1" ht="24.75" customHeight="1" x14ac:dyDescent="0.25">
      <c r="A50" s="143">
        <v>3</v>
      </c>
      <c r="B50" s="122" t="s">
        <v>2665</v>
      </c>
      <c r="C50" s="112" t="s">
        <v>31</v>
      </c>
      <c r="D50" s="110" t="s">
        <v>2680</v>
      </c>
      <c r="E50" s="145">
        <v>42398</v>
      </c>
      <c r="F50" s="145">
        <v>42674</v>
      </c>
      <c r="G50" s="160">
        <f t="shared" si="2"/>
        <v>9.1999999999999993</v>
      </c>
      <c r="H50" s="119" t="s">
        <v>2687</v>
      </c>
      <c r="I50" s="113" t="s">
        <v>516</v>
      </c>
      <c r="J50" s="113" t="s">
        <v>540</v>
      </c>
      <c r="K50" s="116">
        <v>284385232</v>
      </c>
      <c r="L50" s="115" t="s">
        <v>1148</v>
      </c>
      <c r="M50" s="117">
        <v>1</v>
      </c>
      <c r="N50" s="115" t="s">
        <v>27</v>
      </c>
      <c r="O50" s="115" t="s">
        <v>26</v>
      </c>
      <c r="P50" s="78"/>
    </row>
    <row r="51" spans="1:16" s="6" customFormat="1" ht="24.75" customHeight="1" outlineLevel="1" x14ac:dyDescent="0.25">
      <c r="A51" s="143">
        <v>4</v>
      </c>
      <c r="B51" s="122" t="s">
        <v>2665</v>
      </c>
      <c r="C51" s="112" t="s">
        <v>31</v>
      </c>
      <c r="D51" s="110" t="s">
        <v>2681</v>
      </c>
      <c r="E51" s="145">
        <v>42719</v>
      </c>
      <c r="F51" s="145">
        <v>43084</v>
      </c>
      <c r="G51" s="160">
        <f t="shared" ref="G51:G107" si="3">IF(AND(E51&lt;&gt;"",F51&lt;&gt;""),((F51-E51)/30),"")</f>
        <v>12.166666666666666</v>
      </c>
      <c r="H51" s="119" t="s">
        <v>2687</v>
      </c>
      <c r="I51" s="113" t="s">
        <v>516</v>
      </c>
      <c r="J51" s="113" t="s">
        <v>540</v>
      </c>
      <c r="K51" s="116">
        <v>349200910</v>
      </c>
      <c r="L51" s="115" t="s">
        <v>1148</v>
      </c>
      <c r="M51" s="117">
        <v>1</v>
      </c>
      <c r="N51" s="115" t="s">
        <v>27</v>
      </c>
      <c r="O51" s="115" t="s">
        <v>26</v>
      </c>
      <c r="P51" s="78"/>
    </row>
    <row r="52" spans="1:16" s="7" customFormat="1" ht="24.75" customHeight="1" outlineLevel="1" x14ac:dyDescent="0.25">
      <c r="A52" s="144">
        <v>5</v>
      </c>
      <c r="B52" s="122" t="s">
        <v>2665</v>
      </c>
      <c r="C52" s="112" t="s">
        <v>31</v>
      </c>
      <c r="D52" s="110" t="s">
        <v>2683</v>
      </c>
      <c r="E52" s="145">
        <v>43079</v>
      </c>
      <c r="F52" s="145">
        <v>43404</v>
      </c>
      <c r="G52" s="160">
        <f t="shared" si="3"/>
        <v>10.833333333333334</v>
      </c>
      <c r="H52" s="119" t="s">
        <v>2689</v>
      </c>
      <c r="I52" s="113" t="s">
        <v>516</v>
      </c>
      <c r="J52" s="113" t="s">
        <v>540</v>
      </c>
      <c r="K52" s="116">
        <v>302875097</v>
      </c>
      <c r="L52" s="115" t="s">
        <v>1148</v>
      </c>
      <c r="M52" s="117">
        <v>1</v>
      </c>
      <c r="N52" s="115" t="s">
        <v>27</v>
      </c>
      <c r="O52" s="115" t="s">
        <v>26</v>
      </c>
      <c r="P52" s="79"/>
    </row>
    <row r="53" spans="1:16" s="7" customFormat="1" ht="24.75" customHeight="1" outlineLevel="1" x14ac:dyDescent="0.25">
      <c r="A53" s="144">
        <v>6</v>
      </c>
      <c r="B53" s="122" t="s">
        <v>2665</v>
      </c>
      <c r="C53" s="112" t="s">
        <v>31</v>
      </c>
      <c r="D53" s="121" t="s">
        <v>2682</v>
      </c>
      <c r="E53" s="145">
        <v>43405</v>
      </c>
      <c r="F53" s="145">
        <v>43441</v>
      </c>
      <c r="G53" s="160">
        <f t="shared" si="3"/>
        <v>1.2</v>
      </c>
      <c r="H53" s="119" t="s">
        <v>2689</v>
      </c>
      <c r="I53" s="113" t="s">
        <v>516</v>
      </c>
      <c r="J53" s="113" t="s">
        <v>540</v>
      </c>
      <c r="K53" s="116">
        <v>31769440</v>
      </c>
      <c r="L53" s="115" t="s">
        <v>1148</v>
      </c>
      <c r="M53" s="117">
        <v>1</v>
      </c>
      <c r="N53" s="115" t="s">
        <v>27</v>
      </c>
      <c r="O53" s="115" t="s">
        <v>26</v>
      </c>
      <c r="P53" s="79"/>
    </row>
    <row r="54" spans="1:16" s="7" customFormat="1" ht="24.75" customHeight="1" outlineLevel="1" x14ac:dyDescent="0.25">
      <c r="A54" s="144">
        <v>7</v>
      </c>
      <c r="B54" s="111" t="s">
        <v>2665</v>
      </c>
      <c r="C54" s="112" t="s">
        <v>31</v>
      </c>
      <c r="D54" s="110" t="s">
        <v>2688</v>
      </c>
      <c r="E54" s="145">
        <v>41089</v>
      </c>
      <c r="F54" s="145">
        <v>41273</v>
      </c>
      <c r="G54" s="160">
        <f t="shared" si="3"/>
        <v>6.1333333333333337</v>
      </c>
      <c r="H54" s="114" t="s">
        <v>2690</v>
      </c>
      <c r="I54" s="113" t="s">
        <v>516</v>
      </c>
      <c r="J54" s="113" t="s">
        <v>540</v>
      </c>
      <c r="K54" s="118">
        <v>163318860</v>
      </c>
      <c r="L54" s="115" t="s">
        <v>1148</v>
      </c>
      <c r="M54" s="117">
        <v>1</v>
      </c>
      <c r="N54" s="115" t="s">
        <v>27</v>
      </c>
      <c r="O54" s="115" t="s">
        <v>26</v>
      </c>
      <c r="P54" s="79"/>
    </row>
    <row r="55" spans="1:16" s="7" customFormat="1" ht="24.75" customHeight="1" outlineLevel="1" x14ac:dyDescent="0.25">
      <c r="A55" s="144">
        <v>8</v>
      </c>
      <c r="B55" s="111" t="s">
        <v>2665</v>
      </c>
      <c r="C55" s="112" t="s">
        <v>31</v>
      </c>
      <c r="D55" s="110" t="s">
        <v>2691</v>
      </c>
      <c r="E55" s="145">
        <v>43486</v>
      </c>
      <c r="F55" s="145">
        <v>43819</v>
      </c>
      <c r="G55" s="160">
        <f t="shared" si="3"/>
        <v>11.1</v>
      </c>
      <c r="H55" s="114" t="s">
        <v>2692</v>
      </c>
      <c r="I55" s="113" t="s">
        <v>516</v>
      </c>
      <c r="J55" s="113" t="s">
        <v>540</v>
      </c>
      <c r="K55" s="118">
        <v>344234076</v>
      </c>
      <c r="L55" s="115" t="s">
        <v>1148</v>
      </c>
      <c r="M55" s="117">
        <v>1</v>
      </c>
      <c r="N55" s="115" t="s">
        <v>27</v>
      </c>
      <c r="O55" s="115" t="s">
        <v>26</v>
      </c>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1" t="s">
        <v>2633</v>
      </c>
      <c r="B109" s="242"/>
      <c r="C109" s="242"/>
      <c r="D109" s="242"/>
      <c r="E109" s="242"/>
      <c r="F109" s="242"/>
      <c r="G109" s="242"/>
      <c r="H109" s="242"/>
      <c r="I109" s="242"/>
      <c r="J109" s="242"/>
      <c r="K109" s="242"/>
      <c r="L109" s="242"/>
      <c r="M109" s="242"/>
      <c r="N109" s="242"/>
      <c r="O109" s="243"/>
      <c r="P109" s="76"/>
    </row>
    <row r="110" spans="1:16" ht="15" customHeight="1" x14ac:dyDescent="0.25">
      <c r="A110" s="244" t="s">
        <v>2656</v>
      </c>
      <c r="B110" s="245"/>
      <c r="C110" s="245"/>
      <c r="D110" s="245"/>
      <c r="E110" s="245"/>
      <c r="F110" s="245"/>
      <c r="G110" s="245"/>
      <c r="H110" s="245"/>
      <c r="I110" s="245"/>
      <c r="J110" s="245"/>
      <c r="K110" s="245"/>
      <c r="L110" s="245"/>
      <c r="M110" s="245"/>
      <c r="N110" s="245"/>
      <c r="O110" s="246"/>
    </row>
    <row r="111" spans="1:16" ht="15.75" thickBot="1" x14ac:dyDescent="0.3">
      <c r="A111" s="247"/>
      <c r="B111" s="248"/>
      <c r="C111" s="248"/>
      <c r="D111" s="248"/>
      <c r="E111" s="248"/>
      <c r="F111" s="248"/>
      <c r="G111" s="248"/>
      <c r="H111" s="248"/>
      <c r="I111" s="248"/>
      <c r="J111" s="248"/>
      <c r="K111" s="248"/>
      <c r="L111" s="248"/>
      <c r="M111" s="248"/>
      <c r="N111" s="248"/>
      <c r="O111" s="249"/>
    </row>
    <row r="112" spans="1:16" s="1" customFormat="1" ht="26.25" customHeight="1" thickBot="1" x14ac:dyDescent="0.3">
      <c r="I112" s="229" t="s">
        <v>9</v>
      </c>
      <c r="J112" s="230"/>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2693</v>
      </c>
      <c r="E114" s="145">
        <v>43878</v>
      </c>
      <c r="F114" s="145">
        <v>44196</v>
      </c>
      <c r="G114" s="160">
        <f>IF(AND(E114&lt;&gt;"",F114&lt;&gt;""),((F114-E114)/30),"")</f>
        <v>10.6</v>
      </c>
      <c r="H114" s="122" t="s">
        <v>2694</v>
      </c>
      <c r="I114" s="121" t="s">
        <v>516</v>
      </c>
      <c r="J114" s="121" t="s">
        <v>540</v>
      </c>
      <c r="K114" s="123">
        <v>394687191</v>
      </c>
      <c r="L114" s="100">
        <f>+IF(AND(K114&gt;0,O114="Ejecución"),(K114/877802)*Tabla28[[#This Row],[% participación]],IF(AND(K114&gt;0,O114&lt;&gt;"Ejecución"),"-",""))</f>
        <v>449.63122777118303</v>
      </c>
      <c r="M114" s="124" t="s">
        <v>1148</v>
      </c>
      <c r="N114" s="173">
        <v>1</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35" t="s">
        <v>2614</v>
      </c>
      <c r="H165" s="235"/>
      <c r="I165" s="236" t="s">
        <v>1164</v>
      </c>
      <c r="J165" s="237"/>
      <c r="K165" s="237"/>
      <c r="L165" s="237"/>
      <c r="M165" s="237"/>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38" t="s">
        <v>2643</v>
      </c>
      <c r="J167" s="239"/>
      <c r="K167" s="239"/>
      <c r="L167" s="239"/>
      <c r="M167" s="239"/>
      <c r="N167" s="239"/>
      <c r="O167" s="240"/>
      <c r="U167" s="51"/>
    </row>
    <row r="168" spans="1:28" x14ac:dyDescent="0.25">
      <c r="A168" s="9"/>
      <c r="B168" s="224" t="s">
        <v>2658</v>
      </c>
      <c r="C168" s="224"/>
      <c r="D168" s="224"/>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0.02</v>
      </c>
      <c r="O179" s="8"/>
      <c r="Q179" s="19"/>
      <c r="R179" s="159">
        <f>IF(M179&gt;0,SUM(L179+M179),"")</f>
        <v>0.02</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12121833.18</v>
      </c>
      <c r="F185" s="92"/>
      <c r="G185" s="93"/>
      <c r="H185" s="88"/>
      <c r="I185" s="90" t="s">
        <v>2627</v>
      </c>
      <c r="J185" s="166">
        <f>+SUM(M179:M183)</f>
        <v>0.02</v>
      </c>
      <c r="K185" s="203" t="s">
        <v>2628</v>
      </c>
      <c r="L185" s="203"/>
      <c r="M185" s="94">
        <f>+J185*(SUM(K20:K35))</f>
        <v>8081222.1200000001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8" t="s">
        <v>2636</v>
      </c>
      <c r="C192" s="228"/>
      <c r="E192" s="5" t="s">
        <v>20</v>
      </c>
      <c r="H192" s="26" t="s">
        <v>24</v>
      </c>
      <c r="J192" s="5" t="s">
        <v>2637</v>
      </c>
      <c r="K192" s="5"/>
      <c r="M192" s="5"/>
      <c r="N192" s="5"/>
      <c r="O192" s="8"/>
      <c r="Q192" s="154"/>
      <c r="R192" s="155"/>
      <c r="S192" s="155"/>
      <c r="T192" s="154"/>
    </row>
    <row r="193" spans="1:18" x14ac:dyDescent="0.25">
      <c r="A193" s="9"/>
      <c r="C193" s="125">
        <v>32853</v>
      </c>
      <c r="D193" s="5"/>
      <c r="E193" s="126">
        <v>4294</v>
      </c>
      <c r="F193" s="5"/>
      <c r="G193" s="5"/>
      <c r="H193" s="147" t="s">
        <v>2685</v>
      </c>
      <c r="J193" s="5"/>
      <c r="K193" s="127">
        <v>41089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2686</v>
      </c>
      <c r="J211" s="27" t="s">
        <v>2622</v>
      </c>
      <c r="K211" s="148" t="s">
        <v>2696</v>
      </c>
      <c r="L211" s="21"/>
      <c r="M211" s="21"/>
      <c r="N211" s="21"/>
      <c r="O211" s="8"/>
    </row>
    <row r="212" spans="1:15" x14ac:dyDescent="0.25">
      <c r="A212" s="9"/>
      <c r="B212" s="27" t="s">
        <v>2619</v>
      </c>
      <c r="C212" s="147" t="s">
        <v>2685</v>
      </c>
      <c r="D212" s="21"/>
      <c r="G212" s="27" t="s">
        <v>2621</v>
      </c>
      <c r="H212" s="148" t="s">
        <v>2695</v>
      </c>
      <c r="J212" s="27" t="s">
        <v>2623</v>
      </c>
      <c r="K212" s="147"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schemas.microsoft.com/office/2006/documentManagement/types"/>
    <ds:schemaRef ds:uri="http://purl.org/dc/elements/1.1/"/>
    <ds:schemaRef ds:uri="http://schemas.microsoft.com/office/2006/metadata/properties"/>
    <ds:schemaRef ds:uri="http://purl.org/dc/dcmitype/"/>
    <ds:schemaRef ds:uri="http://www.w3.org/XML/1998/namespace"/>
    <ds:schemaRef ds:uri="http://purl.org/dc/terms/"/>
    <ds:schemaRef ds:uri="http://schemas.microsoft.com/office/infopath/2007/PartnerControls"/>
    <ds:schemaRef ds:uri="http://schemas.openxmlformats.org/package/2006/metadata/core-properties"/>
    <ds:schemaRef ds:uri="4fb10211-09fb-4e80-9f0b-184718d5d98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equipo</cp:lastModifiedBy>
  <cp:lastPrinted>2020-11-20T15:12:35Z</cp:lastPrinted>
  <dcterms:created xsi:type="dcterms:W3CDTF">2020-10-14T21:57:42Z</dcterms:created>
  <dcterms:modified xsi:type="dcterms:W3CDTF">2020-12-23T16:08:51Z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