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<sst xmlns="http://schemas.openxmlformats.org/spreadsheetml/2006/main" count="3089" uniqueCount="2698">
  <si>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</si>
  <si>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</si>
  <si>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</si>
  <si>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</si>
  <si>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</si>
  <si>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</si>
  <si>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</si>
  <si>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</si>
  <si>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</si>
  <si>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</si>
  <si>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</si>
  <si>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</si>
  <si>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</si>
  <si>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</si>
  <si>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</si>
  <si>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</si>
  <si>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</si>
  <si>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</si>
  <si>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</si>
  <si>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</si>
  <si>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</si>
  <si>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</si>
  <si>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</si>
  <si>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</si>
  <si>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</si>
  <si>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</si>
  <si>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</si>
  <si>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</si>
  <si>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</si>
  <si>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</si>
  <si>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</si>
  <si>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</si>
  <si>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</si>
  <si>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</si>
  <si>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</si>
  <si>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</si>
  <si>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</si>
  <si>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</si>
  <si>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</si>
  <si>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</si>
  <si>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</si>
  <si>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</si>
  <si>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</si>
  <si>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</si>
  <si>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</si>
  <si>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</si>
  <si>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</si>
  <si>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</si>
  <si>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</si>
  <si>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</si>
  <si>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</si>
  <si>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</si>
  <si>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</si>
  <si>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</si>
  <si>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</si>
  <si>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</si>
  <si>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</si>
  <si>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</si>
  <si>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</si>
  <si>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</si>
  <si>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</si>
  <si>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</si>
  <si>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</si>
  <si>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</si>
  <si>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</si>
  <si>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</si>
  <si>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</si>
  <si>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</si>
  <si>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</si>
  <si>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</si>
  <si>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</si>
  <si>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</si>
  <si>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</si>
  <si>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</si>
  <si>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</si>
  <si>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</si>
  <si>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</si>
  <si>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</si>
  <si>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</si>
  <si>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</si>
  <si>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</si>
  <si>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</si>
  <si>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</si>
  <si>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</si>
  <si>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</si>
  <si>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</si>
  <si>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</si>
  <si>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</si>
  <si>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</si>
  <si>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</si>
  <si>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</si>
  <si>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</si>
  <si>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</si>
  <si>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</si>
  <si>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</si>
  <si>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</si>
  <si>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</si>
  <si>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</si>
  <si>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</si>
  <si>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</si>
  <si>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</si>
  <si>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</si>
  <si>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</si>
  <si>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</si>
  <si>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</si>
  <si>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</si>
  <si>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</si>
  <si>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</si>
  <si>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</si>
  <si>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</si>
  <si>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</si>
  <si>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</si>
  <si>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</si>
  <si>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</si>
  <si>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</si>
  <si>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</si>
  <si>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</si>
  <si>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</si>
  <si>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</si>
  <si>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</si>
  <si>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</si>
  <si>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</si>
  <si>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</si>
  <si>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</si>
  <si>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</si>
  <si>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</si>
  <si>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</si>
  <si>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</si>
  <si>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</si>
  <si>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</si>
  <si>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</si>
  <si>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</si>
  <si>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</si>
  <si>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</si>
  <si>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</si>
  <si>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</si>
  <si>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</si>
  <si>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</si>
  <si>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</si>
  <si>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</si>
  <si>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</si>
  <si>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</si>
  <si>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</si>
  <si>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</si>
  <si>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</si>
  <si>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</si>
  <si>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</si>
  <si>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</si>
  <si>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</si>
  <si>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</si>
  <si>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</si>
  <si>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</si>
  <si>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</si>
  <si>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</si>
  <si>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</si>
  <si>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</si>
  <si>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</si>
  <si>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</si>
  <si>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</si>
  <si>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</si>
  <si>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</si>
  <si>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</si>
  <si>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</si>
  <si>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</si>
  <si>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</si>
  <si>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</si>
  <si>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</si>
  <si>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</si>
  <si>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</si>
  <si>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</si>
  <si>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</si>
  <si>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</si>
  <si>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</si>
  <si>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</si>
  <si>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</si>
  <si>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</si>
  <si>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</si>
  <si>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</si>
  <si>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</si>
  <si>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</si>
  <si>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</si>
  <si>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</si>
  <si>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</si>
  <si>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</si>
  <si>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</si>
  <si>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</si>
  <si>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</si>
  <si>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</si>
  <si>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</si>
  <si>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</si>
  <si>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</si>
  <si>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</si>
  <si>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</si>
  <si>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</si>
  <si>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</si>
  <si>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</si>
  <si>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</si>
  <si>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</si>
  <si>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</si>
  <si>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</si>
  <si>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</si>
  <si>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</si>
  <si>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</si>
  <si>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</si>
  <si>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</si>
  <si>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</si>
  <si>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</si>
  <si>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</si>
  <si>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</si>
  <si>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</si>
  <si>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</si>
  <si>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</si>
  <si>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</si>
  <si>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</si>
  <si>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</si>
  <si>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</si>
  <si>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</si>
  <si>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</si>
  <si>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</si>
  <si>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</si>
  <si>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</si>
  <si>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</si>
  <si>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</si>
  <si>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</si>
  <si>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</si>
  <si>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</si>
  <si>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</si>
  <si>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</si>
  <si>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</si>
  <si>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</si>
  <si>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</si>
  <si>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</si>
  <si>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</si>
  <si>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</si>
  <si>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</si>
  <si>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</si>
  <si>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</si>
  <si>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</si>
  <si>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</si>
  <si>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</si>
  <si>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</si>
  <si>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</si>
  <si>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</si>
  <si>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</si>
  <si>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</si>
  <si>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</si>
  <si>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</si>
  <si>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</si>
  <si>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</si>
  <si>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</si>
  <si>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</si>
  <si>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</si>
  <si>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</si>
  <si>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</si>
  <si>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</si>
  <si>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</si>
  <si>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</si>
  <si>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</si>
  <si>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</si>
  <si>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</si>
  <si>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</si>
  <si>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</si>
  <si>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</si>
  <si>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</si>
  <si>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</si>
  <si>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</si>
  <si>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</si>
  <si>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</si>
  <si>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</si>
  <si>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</si>
  <si>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</si>
  <si>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</si>
  <si>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</si>
  <si>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</si>
  <si>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</si>
  <si>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</si>
  <si>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</si>
  <si>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</si>
  <si>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</si>
  <si>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</si>
  <si>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</si>
  <si>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</si>
  <si>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</si>
  <si>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</si>
  <si>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</si>
  <si>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</si>
  <si>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</si>
  <si>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</si>
  <si>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</si>
  <si>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</si>
  <si>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</si>
  <si>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</si>
  <si>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</si>
  <si>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</si>
  <si>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</si>
  <si>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</si>
  <si>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</si>
  <si>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</si>
  <si>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</si>
  <si>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</si>
  <si>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</si>
  <si>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</si>
  <si>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</si>
  <si>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</si>
  <si>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</si>
  <si>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</si>
  <si>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</si>
  <si>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</si>
  <si>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</si>
  <si>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</si>
  <si>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</si>
  <si>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</si>
  <si>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</si>
  <si>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</si>
  <si>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</si>
  <si>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</si>
  <si>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</si>
  <si>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</si>
  <si>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</si>
  <si>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</si>
  <si>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</si>
  <si>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</si>
  <si>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</si>
  <si>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</si>
  <si>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</si>
  <si>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</si>
  <si>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</si>
  <si>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</si>
  <si>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</si>
  <si>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</si>
  <si>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</si>
  <si>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</si>
  <si>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</si>
  <si>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</si>
  <si>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</si>
  <si>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</si>
  <si>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</si>
  <si>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</si>
  <si>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</si>
  <si>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</si>
  <si>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</si>
  <si>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</si>
  <si>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</si>
  <si>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</si>
  <si>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</si>
  <si>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</si>
  <si>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</si>
  <si>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</si>
  <si>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</si>
  <si>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</si>
  <si>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</si>
  <si>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</si>
  <si>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</si>
  <si>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</si>
  <si>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</si>
  <si>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</si>
  <si>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</si>
  <si>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</si>
  <si>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</si>
  <si>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</si>
  <si>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</si>
  <si>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</si>
  <si>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</si>
  <si>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</si>
  <si>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</si>
  <si>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</si>
  <si>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</si>
  <si>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</si>
  <si>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</si>
  <si>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</si>
  <si>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</si>
  <si>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</si>
  <si>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</si>
  <si>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</si>
  <si>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</si>
  <si>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</si>
  <si>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</si>
  <si>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</si>
  <si>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</si>
  <si>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</si>
  <si>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</si>
  <si>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</si>
  <si>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</si>
  <si>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</si>
  <si>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</si>
  <si>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</si>
  <si>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</si>
  <si>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</si>
  <si>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</si>
  <si>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</si>
  <si>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</si>
  <si>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</si>
  <si>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</si>
  <si>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</si>
  <si>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</si>
  <si>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</si>
  <si>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</si>
  <si>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</si>
  <si>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</si>
  <si>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</si>
  <si>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</si>
  <si>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</si>
  <si>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</si>
  <si>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</si>
  <si>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</si>
  <si>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</si>
  <si>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</si>
  <si>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</si>
  <si>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</si>
  <si>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</si>
  <si>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</si>
  <si>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</si>
  <si>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</si>
  <si>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</si>
  <si>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</si>
  <si>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</si>
  <si>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</si>
  <si>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</si>
  <si>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</si>
  <si>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</si>
  <si>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</si>
  <si>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</si>
  <si>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</si>
  <si>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</si>
  <si>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</si>
  <si>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</si>
  <si>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</si>
  <si>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</si>
  <si>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</si>
  <si>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</si>
  <si>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</si>
  <si>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</si>
  <si>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</si>
  <si>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</si>
  <si>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</si>
  <si>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</si>
  <si>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</si>
  <si>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</si>
  <si>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</si>
  <si>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</si>
  <si>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</si>
  <si>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</si>
  <si>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</si>
  <si>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</si>
  <si>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</si>
  <si>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</si>
  <si>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</si>
  <si>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</si>
  <si>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</si>
  <si>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</si>
  <si>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</si>
  <si>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</si>
  <si>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</si>
  <si>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</si>
  <si>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</si>
  <si>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</si>
  <si>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</si>
  <si>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</si>
  <si>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</si>
  <si>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</si>
  <si>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</si>
  <si>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</si>
  <si>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</si>
  <si>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</si>
  <si>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</si>
  <si>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</si>
  <si>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</si>
  <si>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</si>
  <si>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</si>
  <si>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</si>
  <si>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</si>
  <si>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</si>
  <si>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</si>
  <si>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</si>
  <si>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</si>
  <si>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</si>
  <si>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</si>
  <si>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</si>
  <si>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</si>
  <si>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</si>
  <si>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</si>
  <si>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</si>
  <si>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</si>
  <si>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</si>
  <si>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</si>
  <si>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</si>
  <si>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</si>
  <si>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</si>
  <si>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</si>
  <si>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</si>
  <si>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</si>
  <si>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</si>
  <si>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</si>
  <si>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</si>
  <si>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</si>
  <si>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</si>
  <si>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</si>
  <si>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</si>
  <si>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</si>
  <si>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</si>
  <si>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</si>
  <si>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</si>
  <si>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</si>
  <si>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</si>
  <si>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</si>
  <si>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</si>
  <si>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</si>
  <si>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</si>
  <si>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</si>
  <si>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</si>
  <si>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</si>
  <si>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</si>
  <si>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</si>
  <si>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</si>
  <si>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</si>
  <si>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</si>
  <si>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</si>
  <si>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</si>
  <si>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</si>
  <si>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</si>
  <si>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</si>
  <si>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</si>
  <si>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</si>
  <si>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</si>
  <si>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</si>
  <si>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</si>
  <si>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</si>
  <si>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</si>
  <si>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</si>
  <si>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</si>
  <si>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</si>
  <si>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</si>
  <si>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</si>
  <si>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</si>
  <si>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</si>
  <si>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</si>
  <si>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</si>
  <si>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</si>
  <si>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</si>
  <si>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</si>
  <si>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</si>
  <si>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</si>
  <si>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</si>
  <si>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</si>
  <si>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</si>
  <si>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</si>
  <si>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</si>
  <si>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</si>
  <si>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</si>
  <si>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</si>
  <si>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</si>
  <si>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</si>
  <si>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</si>
  <si>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</si>
  <si>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</si>
  <si>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</si>
  <si>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</si>
  <si>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</si>
  <si>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</si>
  <si>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</si>
  <si>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</si>
  <si>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</si>
  <si>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</si>
  <si>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</si>
  <si>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</si>
  <si>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</si>
  <si>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</si>
  <si>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</si>
  <si>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</si>
  <si>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</si>
  <si>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</si>
  <si>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</si>
  <si>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</si>
  <si>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</si>
  <si>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</si>
  <si>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</si>
  <si>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</si>
  <si>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</si>
  <si>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</si>
  <si>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</si>
  <si>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</si>
  <si>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</si>
  <si>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</si>
  <si>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</si>
  <si>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</si>
  <si>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</si>
  <si>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</si>
  <si>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</si>
  <si>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</si>
  <si>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</si>
  <si>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</si>
  <si>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</si>
  <si>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</si>
  <si>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</si>
  <si>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</si>
  <si>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</si>
  <si>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</si>
  <si>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</si>
  <si>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</si>
  <si>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</si>
  <si>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</si>
  <si>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</si>
  <si>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</si>
  <si>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</si>
  <si>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</si>
  <si>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</si>
  <si>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</si>
  <si>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</si>
  <si>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</si>
  <si>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</si>
  <si>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</si>
  <si>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</si>
  <si>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</si>
  <si>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</si>
  <si>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</si>
  <si>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</si>
  <si>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</si>
  <si>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</si>
  <si>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</si>
  <si>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</si>
  <si>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</si>
  <si>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</si>
  <si>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</si>
  <si>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</si>
  <si>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</si>
  <si>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</si>
  <si>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</si>
  <si>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</si>
  <si>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</si>
  <si>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</si>
  <si>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</si>
  <si>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</si>
  <si>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</si>
  <si>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</si>
  <si>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</si>
  <si>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</si>
  <si>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</si>
  <si>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</si>
  <si>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</si>
  <si>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</si>
  <si>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</si>
  <si>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</si>
  <si>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</si>
  <si>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</si>
  <si>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</si>
  <si>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</si>
  <si>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</si>
  <si>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</si>
  <si>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</si>
  <si>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</si>
  <si>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</si>
  <si>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</si>
  <si>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</si>
  <si>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</si>
  <si>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</si>
  <si>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</si>
  <si>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</si>
  <si>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</si>
  <si>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</si>
  <si>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</si>
  <si>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</si>
  <si>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</si>
  <si>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</si>
  <si>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</si>
  <si>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</si>
  <si>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</si>
  <si>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</si>
  <si>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</si>
  <si>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</si>
  <si>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</si>
  <si>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</si>
  <si>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</si>
  <si>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</si>
  <si>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</si>
  <si>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</si>
  <si>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</si>
  <si>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</si>
  <si>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</si>
  <si>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</si>
  <si>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</si>
  <si>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</si>
  <si>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</si>
  <si>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</si>
  <si>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</si>
  <si>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</si>
  <si>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</si>
  <si>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</si>
  <si>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</si>
  <si>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</si>
  <si>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</si>
  <si>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</si>
  <si>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</si>
  <si>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</si>
  <si>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</si>
  <si>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</si>
  <si>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</si>
  <si>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</si>
  <si>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</si>
  <si>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</si>
  <si>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</si>
  <si>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</si>
  <si>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</si>
  <si>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</si>
  <si>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</si>
  <si>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</si>
  <si>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</si>
  <si>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</si>
  <si>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</si>
  <si>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</si>
  <si>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</si>
  <si>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</si>
  <si>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</si>
  <si>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</si>
  <si>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</si>
  <si>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</si>
  <si>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</si>
  <si>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</si>
  <si>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</si>
  <si>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</si>
  <si>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</si>
  <si>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</si>
  <si>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</si>
  <si>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</si>
  <si>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</si>
  <si>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</si>
  <si>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</si>
  <si>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</si>
  <si>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</si>
  <si>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</si>
  <si>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</si>
  <si>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</si>
  <si>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</si>
  <si>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</si>
  <si>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</si>
  <si>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</si>
  <si>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</si>
  <si>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</si>
  <si>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</si>
  <si>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</si>
  <si>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</si>
  <si>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</si>
  <si>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</si>
  <si>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</si>
  <si>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</si>
  <si>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</si>
  <si>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</si>
  <si>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</si>
  <si>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</si>
  <si>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</si>
  <si>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</si>
  <si>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</si>
  <si>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</si>
  <si>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</si>
  <si>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</si>
  <si>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</si>
  <si>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</si>
  <si>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</si>
  <si>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</si>
  <si>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</si>
  <si>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</si>
  <si>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</si>
  <si>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</si>
  <si>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</si>
  <si>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</si>
  <si>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</si>
  <si>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</si>
  <si>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</si>
  <si>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</si>
  <si>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</si>
  <si>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</si>
  <si>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</si>
  <si>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</si>
  <si>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</si>
  <si>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</si>
  <si>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</si>
  <si>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</si>
  <si>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</si>
  <si>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</si>
  <si>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</si>
  <si>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</si>
  <si>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</si>
  <si>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</si>
  <si>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</si>
  <si>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</si>
  <si>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</si>
  <si>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</si>
  <si>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</si>
  <si>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</si>
  <si>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</si>
  <si>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</si>
  <si>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</si>
  <si>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</si>
  <si>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</si>
  <si>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</si>
  <si>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</si>
  <si>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</si>
  <si>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</si>
  <si>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</si>
  <si>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</si>
  <si>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</si>
  <si>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</si>
  <si>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</si>
  <si>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</si>
  <si>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</si>
  <si>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</si>
  <si>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</si>
  <si>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</si>
  <si>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</si>
  <si>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</si>
  <si>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</si>
  <si>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</si>
  <si>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</si>
  <si>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</si>
  <si>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</si>
  <si>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</si>
  <si>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</si>
  <si>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</si>
  <si>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</si>
  <si>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</si>
  <si>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</si>
  <si>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</si>
  <si>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</si>
  <si>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</si>
  <si>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</si>
  <si>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</si>
  <si>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</si>
  <si>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</si>
  <si>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</si>
  <si>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</si>
  <si>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</si>
  <si>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</si>
  <si>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</si>
  <si>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</si>
  <si>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</si>
  <si>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</si>
  <si>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</si>
  <si>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</si>
  <si>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</si>
  <si>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</si>
  <si>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</si>
  <si>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</si>
  <si>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</si>
  <si>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</si>
  <si>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</si>
  <si>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</si>
  <si>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</si>
  <si>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</si>
  <si>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</si>
  <si>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</si>
  <si>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</si>
  <si>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</si>
  <si>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</si>
  <si>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</si>
  <si>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</si>
  <si>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</si>
  <si>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</si>
  <si>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</si>
  <si>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</si>
  <si>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</si>
  <si>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</si>
  <si>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</si>
  <si>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</si>
  <si>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</si>
  <si>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</si>
  <si>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</si>
  <si>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</si>
  <si>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</si>
  <si>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</si>
  <si>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</si>
  <si>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</si>
  <si>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</si>
  <si>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</si>
  <si>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</si>
  <si>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</si>
  <si>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</si>
  <si>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</si>
  <si>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</si>
  <si>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</si>
  <si>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</si>
  <si>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</si>
  <si>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</si>
  <si>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</si>
  <si>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</si>
  <si>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</si>
  <si>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</si>
  <si>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</si>
  <si>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</si>
  <si>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</si>
  <si>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</si>
  <si>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</si>
  <si>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</si>
  <si>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</si>
  <si>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</si>
  <si>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</si>
  <si>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</si>
  <si>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</si>
  <si>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</si>
  <si>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</si>
  <si>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</si>
  <si>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</si>
  <si>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</si>
  <si>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</si>
  <si>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</si>
  <si>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</si>
  <si>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</si>
  <si>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</si>
  <si>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</si>
  <si>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</si>
  <si>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</si>
  <si>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</si>
  <si>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</si>
  <si>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</si>
  <si>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</si>
  <si>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</si>
  <si>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</si>
  <si>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</si>
  <si>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</si>
  <si>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</si>
  <si>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</si>
  <si>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</si>
  <si>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</si>
  <si>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</si>
  <si>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</si>
  <si>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</si>
  <si>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</si>
  <si>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</si>
  <si>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</si>
  <si>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</si>
  <si>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</si>
  <si>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</si>
  <si>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</si>
  <si>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</si>
  <si>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</si>
  <si>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</si>
  <si>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</si>
  <si>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</si>
  <si>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</si>
  <si>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</si>
  <si>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</si>
  <si>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</si>
  <si>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</si>
  <si>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</si>
  <si>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</si>
  <si>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</si>
  <si>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</si>
  <si>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</si>
  <si>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</si>
  <si>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</si>
  <si>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</si>
  <si>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</si>
  <si>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</si>
  <si>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</si>
  <si>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</si>
  <si>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</si>
  <si>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</si>
  <si>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</si>
  <si>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</si>
  <si>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</si>
  <si>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</si>
  <si>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</si>
  <si>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</si>
  <si>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</si>
  <si>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</si>
  <si>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</si>
  <si>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</si>
  <si>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</si>
  <si>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</si>
  <si>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</si>
  <si>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</si>
  <si>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</si>
  <si>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</si>
  <si>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</si>
  <si>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</si>
  <si>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</si>
  <si>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</si>
  <si>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</si>
  <si>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</si>
  <si>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</si>
  <si>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</si>
  <si>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</si>
  <si>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</si>
  <si>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</si>
  <si>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</si>
  <si>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</si>
  <si>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</si>
  <si>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</si>
  <si>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</si>
  <si>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</si>
  <si>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</si>
  <si>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</si>
  <si>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</si>
  <si>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</si>
  <si>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</si>
  <si>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</si>
  <si>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</si>
  <si>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</si>
  <si>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</si>
  <si>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</si>
  <si>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</si>
  <si>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</si>
  <si>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</si>
  <si>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</si>
  <si>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</si>
  <si>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</si>
  <si>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</si>
  <si>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</si>
  <si>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</si>
  <si>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</si>
  <si>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</si>
  <si>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</si>
  <si>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</si>
  <si>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</si>
  <si>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</si>
  <si>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</si>
  <si>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</si>
  <si>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</si>
  <si>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</si>
  <si>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</si>
  <si>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</si>
  <si>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</si>
  <si>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</si>
  <si>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</si>
  <si>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</si>
  <si>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</si>
  <si>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</si>
  <si>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</si>
  <si>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</si>
  <si>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</si>
  <si>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</si>
  <si>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</si>
  <si>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</si>
  <si>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</si>
  <si>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</si>
  <si>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</si>
  <si>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</si>
  <si>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</si>
  <si>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</si>
  <si>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</si>
  <si>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</si>
  <si>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</si>
  <si>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</si>
  <si>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</si>
  <si>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</si>
  <si>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</si>
  <si>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</si>
  <si>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</si>
  <si>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</si>
  <si>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</si>
  <si>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</si>
  <si>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</si>
  <si>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</si>
  <si>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</si>
  <si>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</si>
  <si>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</si>
  <si>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</si>
  <si>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</si>
  <si>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</si>
  <si>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</si>
  <si>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</si>
  <si>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</si>
  <si>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</si>
  <si>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</si>
  <si>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</si>
  <si>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</si>
  <si>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</si>
  <si>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</si>
  <si>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</si>
  <si>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</si>
  <si>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</si>
  <si>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</si>
  <si>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</si>
  <si>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</si>
  <si>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</si>
  <si>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</si>
  <si>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</si>
  <si>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</si>
  <si>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</si>
  <si>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</si>
  <si>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</si>
  <si>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</si>
  <si>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</si>
  <si>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</si>
  <si>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</si>
  <si>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</si>
  <si>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</si>
  <si>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</si>
  <si>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</si>
  <si>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</si>
  <si>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</si>
  <si>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</si>
  <si>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</si>
  <si>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</si>
  <si>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</si>
  <si>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</si>
  <si>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</si>
  <si>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</si>
  <si>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</si>
  <si>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</si>
  <si>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</si>
  <si>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</si>
  <si>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</si>
  <si>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</si>
  <si>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</si>
  <si>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</si>
  <si>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</si>
  <si>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</si>
  <si>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</si>
  <si>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</si>
  <si>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</si>
  <si>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</si>
  <si>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</si>
  <si>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</si>
  <si>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</si>
  <si>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</si>
  <si>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</si>
  <si>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</si>
  <si>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</si>
  <si>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</si>
  <si>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</si>
  <si>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</si>
  <si>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</si>
  <si>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</si>
  <si>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</si>
  <si>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</si>
  <si>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</si>
  <si>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</si>
  <si>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</si>
  <si>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</si>
  <si>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</si>
  <si>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</si>
  <si>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</si>
  <si>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</si>
  <si>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</si>
  <si>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</si>
  <si>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</si>
  <si>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</si>
  <si>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</si>
  <si>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</si>
  <si>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</si>
  <si>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</si>
  <si>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</si>
  <si>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</si>
  <si>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</si>
  <si>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</si>
  <si>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</si>
  <si>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</si>
  <si>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</si>
  <si>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</si>
  <si>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</si>
  <si>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</si>
  <si>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</si>
  <si>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</si>
  <si>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</si>
  <si>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</si>
  <si>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</si>
  <si>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</si>
  <si>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</si>
  <si>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</si>
  <si>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</si>
  <si>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</si>
  <si>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</si>
  <si>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</si>
  <si>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</si>
  <si>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</si>
  <si>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</si>
  <si>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</si>
  <si>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</si>
  <si>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</si>
  <si>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</si>
  <si>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</si>
  <si>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</si>
  <si>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</si>
  <si>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</si>
  <si>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</si>
  <si>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</si>
  <si>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</si>
  <si>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</si>
  <si>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</si>
  <si>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</si>
  <si>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</si>
  <si>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</si>
  <si>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</si>
  <si>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</si>
  <si>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</si>
  <si>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</si>
  <si>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</si>
  <si>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</si>
  <si>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</si>
  <si>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</si>
  <si>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</si>
  <si>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</si>
  <si>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</si>
  <si>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</si>
  <si>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</si>
  <si>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</si>
  <si>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</si>
  <si>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</si>
  <si>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</si>
  <si>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</si>
  <si>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</si>
  <si>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</si>
  <si>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</si>
  <si>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</si>
  <si>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</si>
  <si>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</si>
  <si>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</si>
  <si>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</si>
  <si>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</si>
  <si>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</si>
  <si>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</si>
  <si>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</si>
  <si>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</si>
  <si>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</si>
  <si>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</si>
  <si>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</si>
  <si>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</si>
  <si>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</si>
  <si>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</si>
  <si>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</si>
  <si>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</si>
  <si>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</si>
  <si>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</si>
  <si>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</si>
  <si>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</si>
  <si>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</si>
  <si>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</si>
  <si>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</si>
  <si>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</si>
  <si>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</si>
  <si>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</si>
  <si>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</si>
  <si>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</si>
  <si>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</si>
  <si>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</si>
  <si>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</si>
  <si>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</si>
  <si>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</si>
  <si>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</si>
  <si>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</si>
  <si>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</si>
  <si>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</si>
  <si>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</si>
  <si>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</si>
  <si>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</si>
  <si>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</si>
  <si>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</si>
  <si>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</si>
  <si>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</si>
  <si>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</si>
  <si>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</si>
  <si>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</si>
  <si>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</si>
  <si>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</si>
  <si>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</si>
  <si>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</si>
  <si>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</si>
  <si>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</si>
  <si>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</si>
  <si>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</si>
  <si>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</si>
  <si>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</si>
  <si>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</si>
  <si>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</si>
  <si>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</si>
  <si>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</si>
  <si>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</si>
  <si>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</si>
  <si>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</si>
  <si>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</si>
  <si>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</si>
  <si>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</si>
  <si>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</si>
  <si>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</si>
  <si>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</si>
  <si>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</si>
  <si>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</si>
  <si>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</si>
  <si>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</si>
  <si>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</si>
  <si>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</si>
  <si>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</si>
  <si>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</si>
  <si>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</si>
  <si>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</si>
  <si>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</si>
  <si>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</si>
  <si>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</si>
  <si>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</si>
  <si>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</si>
  <si>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</si>
  <si>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</si>
  <si>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</si>
  <si>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</si>
  <si>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</si>
  <si>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</si>
  <si>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</si>
  <si>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</si>
  <si>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</si>
  <si>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</si>
  <si>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</si>
  <si>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</si>
  <si>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</si>
  <si>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</si>
  <si>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</si>
  <si>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</si>
  <si>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</si>
  <si>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</si>
  <si>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</si>
  <si>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</si>
  <si>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</si>
  <si>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</si>
  <si>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</si>
  <si>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</si>
  <si>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</si>
  <si>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</si>
  <si>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</si>
  <si>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</si>
  <si>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</si>
  <si>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</si>
  <si>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</si>
  <si>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</si>
  <si>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</si>
  <si>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</si>
  <si>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</si>
  <si>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</si>
  <si>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</si>
  <si>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</si>
  <si>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</si>
  <si>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</si>
  <si>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</si>
  <si>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</si>
  <si>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</si>
  <si>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</si>
  <si>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</si>
  <si>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</si>
  <si>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</si>
  <si>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</si>
  <si>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</si>
  <si>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</si>
  <si>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</si>
  <si>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</si>
  <si>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</si>
  <si>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</si>
  <si>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</si>
  <si>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</si>
  <si>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</si>
  <si>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</si>
  <si>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</si>
  <si>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</si>
  <si>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</si>
  <si>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</si>
  <si>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</si>
  <si>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</si>
  <si>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</si>
  <si>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</si>
  <si>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</si>
  <si>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</si>
  <si>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</si>
  <si>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</si>
  <si>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</si>
  <si>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</si>
  <si>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</si>
  <si>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</si>
  <si>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</si>
  <si>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</si>
  <si>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</si>
  <si>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</si>
  <si>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</si>
  <si>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</si>
  <si>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</si>
  <si>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</si>
  <si>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</si>
  <si>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</si>
  <si>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</si>
  <si>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</si>
  <si>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</si>
  <si>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</si>
  <si>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</si>
  <si>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</si>
  <si>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</si>
  <si>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</si>
  <si>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</si>
  <si>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</si>
  <si>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</si>
  <si>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</si>
  <si>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</si>
  <si>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</si>
  <si>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</si>
  <si>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</si>
  <si>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</si>
  <si>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</si>
  <si>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</si>
  <si>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</si>
  <si>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</si>
  <si>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</si>
  <si>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</si>
  <si>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</si>
  <si>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</si>
  <si>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</si>
  <si>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</si>
  <si>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</si>
  <si>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</si>
  <si>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</si>
  <si>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</si>
  <si>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</si>
  <si>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</si>
  <si>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</si>
  <si>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</si>
  <si>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</si>
  <si>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</si>
  <si>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</si>
  <si>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</si>
  <si>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</si>
  <si>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</si>
  <si>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</si>
  <si>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</si>
  <si>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</si>
  <si>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</si>
  <si>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</si>
  <si>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</si>
  <si>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</si>
  <si>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</si>
  <si>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</si>
  <si>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</si>
  <si>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</si>
  <si>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</si>
  <si>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</si>
  <si>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</si>
  <si>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</si>
  <si>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</si>
  <si>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</si>
  <si>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</si>
  <si>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</si>
  <si>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</si>
  <si>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</si>
  <si>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</si>
  <si>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</si>
  <si>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</si>
  <si>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</si>
  <si>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</si>
  <si>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</si>
  <si>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</si>
  <si>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</si>
  <si>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</si>
  <si>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</si>
  <si>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</si>
  <si>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</si>
  <si>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</si>
  <si>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</si>
  <si>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</si>
  <si>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</si>
  <si>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</si>
  <si>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</si>
  <si>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</si>
  <si>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</si>
  <si>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</si>
  <si>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</si>
  <si>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</si>
  <si>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</si>
  <si>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</si>
  <si>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</si>
  <si>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</si>
  <si>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</si>
  <si>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</si>
  <si>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</si>
  <si>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</si>
  <si>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</si>
  <si>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</si>
  <si>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</si>
  <si>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</si>
  <si>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</si>
  <si>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</si>
  <si>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</si>
  <si>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</si>
  <si>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</si>
  <si>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</si>
  <si>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</si>
  <si>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</si>
  <si>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</si>
  <si>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</si>
  <si>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</si>
  <si>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</si>
  <si>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</si>
  <si>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</si>
  <si>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</si>
  <si>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</si>
  <si>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</si>
  <si>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</si>
  <si>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</si>
  <si>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</si>
  <si>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</si>
  <si>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</si>
  <si>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</si>
  <si>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</si>
  <si>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</si>
  <si>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</si>
  <si>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</si>
  <si>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</si>
  <si>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</si>
  <si>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</si>
  <si>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</si>
  <si>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</si>
  <si>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</si>
  <si>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</si>
  <si>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</si>
  <si>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</si>
  <si>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</si>
  <si>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</si>
  <si>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</si>
  <si>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</si>
  <si>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</si>
  <si>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</si>
  <si>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</si>
  <si>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</si>
  <si>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</si>
  <si>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</si>
  <si>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</si>
  <si>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</si>
  <si>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</si>
  <si>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</si>
  <si>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</si>
  <si>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</si>
  <si>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</si>
  <si>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</si>
  <si>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</si>
  <si>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</si>
  <si>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</si>
  <si>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</si>
  <si>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</si>
  <si>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</si>
  <si>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</si>
  <si>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</si>
  <si>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</si>
  <si>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</si>
  <si>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</si>
  <si>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</si>
  <si>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</si>
  <si>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</si>
  <si>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</si>
  <si>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</si>
  <si>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</si>
  <si>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</si>
  <si>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</si>
  <si>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</si>
  <si>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</si>
  <si>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</si>
  <si>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</si>
  <si>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</si>
  <si>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</si>
  <si>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</si>
  <si>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</si>
  <si>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</si>
  <si>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</si>
  <si>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</si>
  <si>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</si>
  <si>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</si>
  <si>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</si>
  <si>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</si>
  <si>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</si>
  <si>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</si>
  <si>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</si>
  <si>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</si>
  <si>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</si>
  <si>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</si>
  <si>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</si>
  <si>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</si>
  <si>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</si>
  <si>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</si>
  <si>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</si>
  <si>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</si>
  <si>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</si>
  <si>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</si>
  <si>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</si>
  <si>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</si>
  <si>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</si>
  <si>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</si>
  <si>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</si>
  <si>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</si>
  <si>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</si>
  <si>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</si>
  <si>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</si>
  <si>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</si>
  <si>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</si>
  <si>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</si>
  <si>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</si>
  <si>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</si>
  <si>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</si>
  <si>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</si>
  <si>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</si>
  <si>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</si>
  <si>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</si>
  <si>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</si>
  <si>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</si>
  <si>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</si>
  <si>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</si>
  <si>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</si>
  <si>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</si>
  <si>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</si>
  <si>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</si>
  <si>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</si>
  <si>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</si>
  <si>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</si>
  <si>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</si>
  <si>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</si>
  <si>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</si>
  <si>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</si>
  <si>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</si>
  <si>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</si>
  <si>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</si>
  <si>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</si>
  <si>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</si>
  <si>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</si>
  <si>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</si>
  <si>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</si>
  <si>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</si>
  <si>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</si>
  <si>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</si>
  <si>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</si>
  <si>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</si>
  <si>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</si>
  <si>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</si>
  <si>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</si>
  <si>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</si>
  <si>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</si>
  <si>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</si>
  <si>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</si>
  <si>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</si>
  <si>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</si>
  <si>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</si>
  <si>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</si>
  <si>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</si>
  <si>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</si>
  <si>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</si>
  <si>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</si>
  <si>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</si>
  <si>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</si>
  <si>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</si>
  <si>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</si>
  <si>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</si>
  <si>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</si>
  <si>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</si>
  <si>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</si>
  <si>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</si>
  <si>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</si>
  <si>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</si>
  <si>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</si>
  <si>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</si>
  <si>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</si>
  <si>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</si>
  <si>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</si>
  <si>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</si>
  <si>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</si>
  <si>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</si>
  <si>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</si>
  <si>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</si>
  <si>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</si>
  <si>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</si>
  <si>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</si>
  <si>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</si>
  <si>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</si>
  <si>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</si>
  <si>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</si>
  <si>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</si>
  <si>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</si>
  <si>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</si>
  <si>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</si>
  <si>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</si>
  <si>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</si>
  <si>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</si>
  <si>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</si>
  <si>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</si>
  <si>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</si>
  <si>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</si>
  <si>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</si>
  <si>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</si>
  <si>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</si>
  <si>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</si>
  <si>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</si>
  <si>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</si>
  <si>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</si>
  <si>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</si>
  <si>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</si>
  <si>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</si>
  <si>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</si>
  <si>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</si>
  <si>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</si>
  <si>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</si>
  <si>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</si>
  <si>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</si>
  <si>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</si>
  <si>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</si>
  <si>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</si>
  <si>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</si>
  <si>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</si>
  <si>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</si>
  <si>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</si>
  <si>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</si>
  <si>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</si>
  <si>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</si>
  <si>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</si>
  <si>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</si>
  <si>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</si>
  <si>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</si>
  <si>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</si>
  <si>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</si>
  <si>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</si>
  <si>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</si>
  <si>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</si>
  <si>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</si>
  <si>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</si>
  <si>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</si>
  <si>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</si>
  <si>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</si>
  <si>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</si>
  <si>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</si>
  <si>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</si>
  <si>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</si>
  <si>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</si>
  <si>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</si>
  <si>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</si>
  <si>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</si>
  <si>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</si>
  <si>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</si>
  <si>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</si>
  <si>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</si>
  <si>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</si>
  <si>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</si>
  <si>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</si>
  <si>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</si>
  <si>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</si>
  <si>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</si>
  <si>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</si>
  <si>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</si>
  <si>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</si>
  <si>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</si>
  <si>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</si>
  <si>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</si>
  <si>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</si>
  <si>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</si>
  <si>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</si>
  <si>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</si>
  <si>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</si>
  <si>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</si>
  <si>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</si>
  <si>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</si>
  <si>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</si>
  <si>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</si>
  <si>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</si>
  <si>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</si>
  <si>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</si>
  <si>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</si>
  <si>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</si>
  <si>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</si>
  <si>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</si>
  <si>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</si>
  <si>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</si>
  <si>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</si>
  <si>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</si>
  <si>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</si>
  <si>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</si>
  <si>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</si>
  <si>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</si>
  <si>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</si>
  <si>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</si>
  <si>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</si>
  <si>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</si>
  <si>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</si>
  <si>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</si>
  <si>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</si>
  <si>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</si>
  <si>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</si>
  <si>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</si>
  <si>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</si>
  <si>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</si>
  <si>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</si>
  <si>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</si>
  <si>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</si>
  <si>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</si>
  <si>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</si>
  <si>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</si>
  <si>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</si>
  <si>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</si>
  <si>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</si>
  <si>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</si>
  <si>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</si>
  <si>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</si>
  <si>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</si>
  <si>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</si>
  <si>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</si>
  <si>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</si>
  <si>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</si>
  <si>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</si>
  <si>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</si>
  <si>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</si>
  <si>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</si>
  <si>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</si>
  <si>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</si>
  <si>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</si>
  <si>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</si>
  <si>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</si>
  <si>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</si>
  <si>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</si>
  <si>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</si>
  <si>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</si>
  <si>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</si>
  <si>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</si>
  <si>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</si>
  <si>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</si>
  <si>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</si>
  <si>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</si>
  <si>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</si>
  <si>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</si>
  <si>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</si>
  <si>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</si>
  <si>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</si>
  <si>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</si>
  <si>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</si>
  <si>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</si>
  <si>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</si>
  <si>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</si>
  <si>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</si>
  <si>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</si>
  <si>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</si>
  <si>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</si>
  <si>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</si>
  <si>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</si>
  <si>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</si>
  <si>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</si>
  <si>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</si>
  <si>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</si>
  <si>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</si>
  <si>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</si>
  <si>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</si>
  <si>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</si>
  <si>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</si>
  <si>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</si>
  <si>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</si>
  <si>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</si>
  <si>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</si>
  <si>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</si>
  <si>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</si>
  <si>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</si>
  <si>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</si>
  <si>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</si>
  <si>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</si>
  <si>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</si>
  <si>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</si>
  <si>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</si>
  <si>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</si>
  <si>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</si>
  <si>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</si>
  <si>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</si>
  <si>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</si>
  <si>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</si>
  <si>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</si>
  <si>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</si>
  <si>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</si>
  <si>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</si>
  <si>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</si>
  <si>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</si>
  <si>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</si>
  <si>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</si>
  <si>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</si>
  <si>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</si>
  <si>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</si>
  <si>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</si>
  <si>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</si>
  <si>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</si>
  <si>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</si>
  <si>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</si>
  <si>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</si>
  <si>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</si>
  <si>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</si>
  <si>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</si>
  <si>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</si>
  <si>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</si>
  <si>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</si>
  <si>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</si>
  <si>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</si>
  <si>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</si>
  <si>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</si>
  <si>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</si>
  <si>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</si>
  <si>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</si>
  <si>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</si>
  <si>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</si>
  <si>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</si>
  <si>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</si>
  <si>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</si>
  <si>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</si>
  <si>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</si>
  <si>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</si>
  <si>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</si>
  <si>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</si>
  <si>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</si>
  <si>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</si>
  <si>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</si>
  <si>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</si>
  <si>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</si>
  <si>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</si>
  <si>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</si>
  <si>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</si>
  <si>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</si>
  <si>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</si>
  <si>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</si>
  <si>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</si>
  <si>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</si>
  <si>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</si>
  <si>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</si>
  <si>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</si>
  <si>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</si>
  <si>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</si>
  <si>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</si>
  <si>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</si>
  <si>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</si>
  <si>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</si>
  <si>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</si>
  <si>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</si>
  <si>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</si>
  <si>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</si>
  <si>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</si>
  <si>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</si>
  <si>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</si>
  <si>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</si>
  <si>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</si>
  <si>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</si>
  <si>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</si>
  <si>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</si>
  <si>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</si>
  <si>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</si>
  <si>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</si>
  <si>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</si>
  <si>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</si>
  <si>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</si>
  <si>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</si>
  <si>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</si>
  <si>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</si>
  <si>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</si>
  <si>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</si>
  <si>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</si>
  <si>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</si>
  <si>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</si>
  <si>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</si>
  <si>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</si>
  <si>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</si>
  <si>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</si>
  <si>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</si>
  <si>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</si>
  <si>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</si>
  <si>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</si>
  <si>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</si>
  <si>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</si>
  <si>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</si>
  <si>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</si>
  <si>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</si>
  <si>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</si>
  <si>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</si>
  <si>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</si>
  <si>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</si>
  <si>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</si>
  <si>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</si>
  <si>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</si>
  <si>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</si>
  <si>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</si>
  <si>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</si>
  <si>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</si>
  <si>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</si>
  <si>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</si>
  <si>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</si>
  <si>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</si>
  <si>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</si>
  <si>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</si>
  <si>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</si>
  <si>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</si>
  <si>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</si>
  <si>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</si>
  <si>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</si>
  <si>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</si>
  <si>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</si>
  <si>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</si>
  <si>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</si>
  <si>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</si>
  <si>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</si>
  <si>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</si>
  <si>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</si>
  <si>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</si>
  <si>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</si>
  <si>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</si>
  <si>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</si>
  <si>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</si>
  <si>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</si>
  <si>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</si>
  <si>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</si>
  <si>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</si>
  <si>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</si>
  <si>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</si>
  <si>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</si>
  <si>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</si>
  <si>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</si>
  <si>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</si>
  <si>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</si>
  <si>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</si>
  <si>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</si>
  <si>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</si>
  <si>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</si>
  <si>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</si>
  <si>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</si>
  <si>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</si>
  <si>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</si>
  <si>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</si>
  <si>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</si>
  <si>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</si>
  <si>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</si>
  <si>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</si>
  <si>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</si>
  <si>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</si>
  <si>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</si>
  <si>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</si>
  <si>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</si>
  <si>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</si>
  <si>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</si>
  <si>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</si>
  <si>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</si>
  <si>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</si>
  <si>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</si>
  <si>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</si>
  <si>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</si>
  <si>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</si>
  <si>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</si>
  <si>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</si>
  <si>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</si>
  <si>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</si>
  <si>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</si>
  <si>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</si>
  <si>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</si>
  <si>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</si>
  <si>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</si>
  <si>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</si>
  <si>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</si>
  <si>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</si>
  <si>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</si>
  <si>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</si>
  <si>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</si>
  <si>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</si>
  <si>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</si>
  <si>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</si>
  <si>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</si>
  <si>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</si>
  <si>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</si>
  <si>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</si>
  <si>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</si>
  <si>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</si>
  <si>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</si>
  <si>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</si>
  <si>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</si>
  <si>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</si>
  <si>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</si>
  <si>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</si>
  <si>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</si>
  <si>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</si>
  <si>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</si>
  <si>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</si>
  <si>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</si>
  <si>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</si>
  <si>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</si>
  <si>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</si>
  <si>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</si>
  <si>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</si>
  <si>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</si>
  <si>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</si>
  <si>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</si>
  <si>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</si>
  <si>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</si>
  <si>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</si>
  <si>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</si>
  <si>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</si>
  <si>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</si>
  <si>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</si>
  <si>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</si>
  <si>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</si>
  <si>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</si>
  <si>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</si>
  <si>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</si>
  <si>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</si>
  <si>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</si>
  <si>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</si>
  <si>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</si>
  <si>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</si>
  <si>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</si>
  <si>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</si>
  <si>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</si>
  <si>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</si>
  <si>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</si>
  <si>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</si>
  <si>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</si>
  <si>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</si>
  <si>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</si>
  <si>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</si>
  <si>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</si>
  <si>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</si>
  <si>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</si>
  <si>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</si>
  <si>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</si>
  <si>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</si>
  <si>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</si>
  <si>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</si>
  <si>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</si>
  <si>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</si>
  <si>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</si>
  <si>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</si>
  <si>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</si>
  <si>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</si>
  <si>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</si>
  <si>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</si>
  <si>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</si>
  <si>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</si>
  <si>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</si>
  <si>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</si>
  <si>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</si>
  <si>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</si>
  <si>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</si>
  <si>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</si>
  <si>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</si>
  <si>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</si>
  <si>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</si>
  <si>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</si>
  <si>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</si>
  <si>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</si>
  <si>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</si>
  <si>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</si>
  <si>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</si>
  <si>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</si>
  <si>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</si>
  <si>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</si>
  <si>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</si>
  <si>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</si>
  <si>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</si>
  <si>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</si>
  <si>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</si>
  <si>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</si>
  <si>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</si>
  <si>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</si>
  <si>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</si>
  <si>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</si>
  <si>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</si>
  <si>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</si>
  <si>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</si>
  <si>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</si>
  <si>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</si>
  <si>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</si>
  <si>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</si>
  <si>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</si>
  <si>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</si>
  <si>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</si>
  <si>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</si>
  <si>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</si>
  <si>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</si>
  <si>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</si>
  <si>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</si>
  <si>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</si>
  <si>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</si>
  <si>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</si>
  <si>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</si>
  <si>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</si>
  <si>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</si>
  <si>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</si>
  <si>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</si>
  <si>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</si>
  <si>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</si>
  <si>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</si>
  <si>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</si>
  <si>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</si>
  <si>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</si>
  <si>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</si>
  <si>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</si>
  <si>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</si>
  <si>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</si>
  <si>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</si>
  <si>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</si>
  <si>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</si>
  <si>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</si>
  <si>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</si>
  <si>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</si>
  <si>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</si>
  <si>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</si>
  <si>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</si>
  <si>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</si>
  <si>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</si>
  <si>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</si>
  <si>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</si>
  <si>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</si>
  <si>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</si>
  <si>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</si>
  <si>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</si>
  <si>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</si>
  <si>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</si>
  <si>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</si>
  <si>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</si>
  <si>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</si>
  <si>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</si>
  <si>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</si>
  <si>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</si>
  <si>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</si>
  <si>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</si>
  <si>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</si>
  <si>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</si>
  <si>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</si>
  <si>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</si>
  <si>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</si>
  <si>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</si>
  <si>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</si>
  <si>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</si>
  <si>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</si>
  <si>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</si>
  <si>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</si>
  <si>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</si>
  <si>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</si>
  <si>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</si>
  <si>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</si>
  <si>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</si>
  <si>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</si>
  <si>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</si>
  <si>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</si>
  <si>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</si>
  <si>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</si>
  <si>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</si>
  <si>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</si>
  <si>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</si>
  <si>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</si>
  <si>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</si>
  <si>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</si>
  <si>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</si>
  <si>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</si>
  <si>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</si>
  <si>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</si>
  <si>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</si>
  <si>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</si>
  <si>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</si>
  <si>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</si>
  <si>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</si>
  <si>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</si>
  <si>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</si>
  <si>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</si>
  <si>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</si>
  <si>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</si>
  <si>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</si>
  <si>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</si>
  <si>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</si>
  <si>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</si>
  <si>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</si>
  <si>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</si>
  <si>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</si>
  <si>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</si>
  <si>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</si>
  <si>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</si>
  <si>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</si>
  <si>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</si>
  <si>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</si>
  <si>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</si>
  <si>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</si>
  <si>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</si>
  <si>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</si>
  <si>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</si>
  <si>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</si>
  <si>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</si>
  <si>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</si>
  <si>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</si>
  <si>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</si>
  <si>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</si>
  <si>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</si>
  <si>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</si>
  <si>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</si>
  <si>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</si>
  <si>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</si>
  <si>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</si>
  <si>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</si>
  <si>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</si>
  <si>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</si>
  <si>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</si>
  <si>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</si>
  <si>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</si>
  <si>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</si>
  <si>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</si>
  <si>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</si>
  <si>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</si>
  <si>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</si>
  <si>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</si>
  <si>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</si>
  <si>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</si>
  <si>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</si>
  <si>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</si>
  <si>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</si>
  <si>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</si>
  <si>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</si>
  <si>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</si>
  <si>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</si>
  <si>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</si>
  <si>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</si>
  <si>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</si>
  <si>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</si>
  <si>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</si>
  <si>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</si>
  <si>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</si>
  <si>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</si>
  <si>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</si>
  <si>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</si>
  <si>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</si>
  <si>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</si>
  <si>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</si>
  <si>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</si>
  <si>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</si>
  <si>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</si>
  <si>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</si>
  <si>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</si>
  <si>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</si>
  <si>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</si>
  <si>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</si>
  <si>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</si>
  <si>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</si>
  <si>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</si>
  <si>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</si>
  <si>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</si>
  <si>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</si>
  <si>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</si>
  <si>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</si>
  <si>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</si>
  <si>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</si>
  <si>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</si>
  <si>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</si>
  <si>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</si>
  <si>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</si>
  <si>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</si>
  <si>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</si>
  <si>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</si>
  <si>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</si>
  <si>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</si>
  <si>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</si>
  <si>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</si>
  <si>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</si>
  <si>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</si>
  <si>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</si>
  <si>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</si>
  <si>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</si>
  <si>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</si>
  <si>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</si>
  <si>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</si>
  <si>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</si>
  <si>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</si>
  <si>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</si>
  <si>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</si>
  <si>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</si>
  <si>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</si>
  <si>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</si>
  <si>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</si>
  <si>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</si>
  <si>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</si>
  <si>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</si>
  <si>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</si>
  <si>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</si>
  <si>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</si>
  <si>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</si>
  <si>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</si>
  <si>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</si>
  <si>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</si>
  <si>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</si>
  <si>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</si>
  <si>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</si>
  <si>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</si>
  <si>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</si>
  <si>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</si>
  <si>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</si>
  <si>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</si>
  <si>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</si>
  <si>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</si>
  <si>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</si>
  <si>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</si>
  <si>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</si>
  <si>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</si>
  <si>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</si>
  <si>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</si>
  <si>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</si>
  <si>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</si>
  <si>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</si>
  <si>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</si>
  <si>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</si>
  <si>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</si>
  <si>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</si>
  <si>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</si>
  <si>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</si>
  <si>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</si>
  <si>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</si>
  <si>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</si>
  <si>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</si>
  <si>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</si>
  <si>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</si>
  <si>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</si>
  <si>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</si>
  <si>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</si>
  <si>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</si>
  <si>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</si>
  <si>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</si>
  <si>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</si>
  <si>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</si>
  <si>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</si>
  <si>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</si>
  <si>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</si>
  <si>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</si>
  <si>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</si>
  <si>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</si>
  <si>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</si>
  <si>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</si>
  <si>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</si>
  <si>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</si>
  <si>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</si>
  <si>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</si>
  <si>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</si>
  <si>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</si>
  <si>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</si>
  <si>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</si>
  <si>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</si>
  <si>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</si>
  <si>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</si>
  <si>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</si>
  <si>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</si>
  <si>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</si>
  <si>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</si>
  <si>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</si>
  <si>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</si>
  <si>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</si>
  <si>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</si>
  <si>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</si>
  <si>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</si>
  <si>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</si>
  <si>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</si>
  <si>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</si>
  <si>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</si>
  <si>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</si>
  <si>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</si>
  <si>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</si>
  <si>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</si>
  <si>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</si>
  <si>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</si>
  <si>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</si>
  <si>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</si>
  <si>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</si>
  <si>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</si>
  <si>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</si>
  <si>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</si>
  <si>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</si>
  <si>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</si>
  <si>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</si>
  <si>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</si>
  <si>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</si>
  <si>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</si>
  <si>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</si>
  <si>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</si>
  <si>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</si>
  <si>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</si>
  <si>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</si>
  <si>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</si>
  <si>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</si>
  <si>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</si>
  <si>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</si>
  <si>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</si>
  <si>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</si>
  <si>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</si>
  <si>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</si>
  <si>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</si>
  <si>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</si>
  <si>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</si>
  <si>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</si>
  <si>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</si>
  <si>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</si>
  <si>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</si>
  <si>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</si>
  <si>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</si>
  <si>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</si>
  <si>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</si>
  <si>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</si>
  <si>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</si>
  <si>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</si>
  <si>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</si>
  <si>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</si>
  <si>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</si>
  <si>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</si>
  <si>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</si>
  <si>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</si>
  <si>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</si>
  <si>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</si>
  <si>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</si>
  <si>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</si>
  <si>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</si>
  <si>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</si>
  <si>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</si>
  <si>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</si>
  <si>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</si>
  <si>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</si>
  <si>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</si>
  <si>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</si>
  <si>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</si>
  <si>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</si>
  <si>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</si>
  <si>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</si>
  <si>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</si>
  <si>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</si>
  <si>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</si>
  <si>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</si>
  <si>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</si>
  <si>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</si>
  <si>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</si>
  <si>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</si>
  <si>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</si>
  <si>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</si>
  <si>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</si>
  <si>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</si>
  <si>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</si>
  <si>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</si>
  <si>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</si>
  <si>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</si>
  <si>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</si>
  <si>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</si>
  <si>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</si>
  <si>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</si>
  <si>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</si>
  <si>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</si>
  <si>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</si>
  <si>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</si>
  <si>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</si>
  <si>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</si>
  <si>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</si>
  <si>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</si>
  <si>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</si>
  <si>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</si>
  <si>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</si>
  <si>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</si>
  <si>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</si>
  <si>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</si>
  <si>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</si>
  <si>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</si>
  <si>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</si>
  <si>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</si>
  <si>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</si>
  <si>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</si>
  <si>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</si>
  <si>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</si>
  <si>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</si>
  <si>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</si>
  <si>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</si>
  <si>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</si>
  <si>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</si>
  <si>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</si>
  <si>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</si>
  <si>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</si>
  <si>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</si>
  <si>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</si>
  <si>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</si>
  <si>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</si>
  <si>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</si>
  <si>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</si>
  <si>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</si>
  <si>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</si>
  <si>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</si>
  <si>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</si>
  <si>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</si>
  <si>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</si>
  <si>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</si>
  <si>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</si>
  <si>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</si>
  <si>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</si>
  <si>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</si>
  <si>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</si>
  <si>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</si>
  <si>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</si>
  <si>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</si>
  <si>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</si>
  <si>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</si>
  <si>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</si>
  <si>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</si>
  <si>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</si>
  <si>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</si>
  <si>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</si>
  <si>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</si>
  <si>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</si>
  <si>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</si>
  <si>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</si>
  <si>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</si>
  <si>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</si>
  <si>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</si>
  <si>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</si>
  <si>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</si>
  <si>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</si>
  <si>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</si>
  <si>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</si>
  <si>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</si>
  <si>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</si>
  <si>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</si>
  <si>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</si>
  <si>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</si>
  <si>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</si>
  <si>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</si>
  <si>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</si>
  <si>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</si>
  <si>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</si>
  <si>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</si>
  <si>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</si>
  <si>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</si>
  <si>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</si>
  <si>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</si>
  <si>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</si>
  <si>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</si>
  <si>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</si>
  <si>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</si>
  <si>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</si>
  <si>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</si>
  <si>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</si>
  <si>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</si>
  <si>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</si>
  <si>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</si>
  <si>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</si>
  <si>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</si>
  <si>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</si>
  <si>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</si>
  <si>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</si>
  <si>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</si>
  <si>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</si>
  <si>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</si>
  <si>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</si>
  <si>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</si>
  <si>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</si>
  <si>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</si>
  <si>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</si>
  <si>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</si>
  <si>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</si>
  <si>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</si>
  <si>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</si>
  <si>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</si>
  <si>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</si>
  <si>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</si>
  <si>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</si>
  <si>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</si>
  <si>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</si>
  <si>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</si>
  <si>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</si>
  <si>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</si>
  <si>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</si>
  <si>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</si>
  <si>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</si>
  <si>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</si>
  <si>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</si>
  <si>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</si>
  <si>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</si>
  <si>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</si>
  <si>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</si>
  <si>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</si>
  <si>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</si>
  <si>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</si>
  <si>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</si>
  <si>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</si>
  <si>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</si>
  <si>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</si>
  <si>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</si>
  <si>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</si>
  <si>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</si>
  <si>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</si>
  <si>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</si>
  <si>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</si>
  <si>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</si>
  <si>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</si>
  <si>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</si>
  <si>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</si>
  <si>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</si>
  <si>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</si>
  <si>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</si>
  <si>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</si>
  <si>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</si>
  <si>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</si>
  <si>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056</t>
  </si>
  <si>
    <t>083</t>
  </si>
  <si>
    <t>029</t>
  </si>
  <si>
    <t>030</t>
  </si>
  <si>
    <t>079</t>
  </si>
  <si>
    <t>109</t>
  </si>
  <si>
    <t>Atender a la primera infancia, en el marco de la estrategia de cero a siempre de conformidad con las directrices, lineamientos y parámetros establecidos por el icbf, asi como regular las relaciones entre las partes derivadas de la entrega de aportes del icbf al Operador para que este asuma con su personal y bajo su exclusiva responsabilidad dicha atención.</t>
  </si>
  <si>
    <t xml:space="preserve">Atender a niños y niñas menores de 5 años, o hasta su ingreso al grado de transición en los servicios de educación inicial, y cuidado en las modalidades centro de desarrollo infantil en medio familiar, con el fin de promover el desarrollo integral de la primera infancia con calidad, de conformidad con los lineamientos, estándares con calidad, directrices y parámetros establecido por el icbf.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</si>
  <si>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parámetros en el marco de la estrategia de atención integral de cero a siempre
De conformidad con los lineamientos directrices y </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</si>
  <si>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DIRECTRICES,PARAMETROS Y ESTANDARES ESTABLECIDOS POR EL ICBF, EN EL MARCO DE LA ESTRATEGIA DE ATENCION DE CERO A SIEMPRE.</t>
  </si>
  <si>
    <t>FANCY MILENA GOMEZ TRINIDAD</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</si>
  <si>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</si>
  <si>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directrices y parámetros en el marco de la estrategia de atención integral de cero a siempre
</t>
  </si>
  <si>
    <t>037</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</si>
  <si>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 510 cupos.</t>
  </si>
  <si>
    <t>AMCAFAMI@GMAIL.COM</t>
  </si>
  <si>
    <t>AV 15 N 10 -08</t>
  </si>
  <si>
    <t xml:space="preserve">AV 15 N 10-08 MITU </t>
  </si>
  <si>
    <t>3164524991</t>
  </si>
  <si>
    <t>O22</t>
  </si>
  <si>
    <t>familiar y Prestar el servicio de desarrollo infantil en medio familiar DIFM de conformidad con el manual operativo de la modalidad y las directrices del ICBF.</t>
  </si>
  <si>
    <t>No. 021-97-20000163.0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</si>
</sst>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8" zoomScaleNormal="100" zoomScaleSheetLayoutView="40" zoomScalePageLayoutView="40" workbookViewId="0">
      <selection activeCell="K37" sqref="K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1134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900021885</v>
      </c>
      <c r="C20" s="5"/>
      <c r="D20" s="73"/>
      <c r="E20" s="5"/>
      <c r="F20" s="5"/>
      <c r="G20" s="5"/>
      <c r="H20" s="243"/>
      <c r="I20" s="149" t="s">
        <v>1134</v>
      </c>
      <c r="J20" s="150" t="s">
        <v>1136</v>
      </c>
      <c r="K20" s="151">
        <v>263273150</v>
      </c>
      <c r="L20" s="152">
        <v>44211</v>
      </c>
      <c r="M20" s="152">
        <v>44561</v>
      </c>
      <c r="N20" s="135">
        <f>+(M20-L20)/30</f>
        <v>11.666666666666666</v>
      </c>
      <c r="O20" s="138"/>
      <c r="U20" s="134"/>
      <c r="V20" s="105">
        <f ca="1">NOW()</f>
        <v>44193.87576087963</v>
      </c>
      <c r="W20" s="105">
        <f ca="1">NOW()</f>
        <v>44193.87576087963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DE MUJERES MADRES CABEZA DE FAMILIA DEL MUNICIPIO DE MITU VAUPES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41261</v>
      </c>
      <c r="F48" s="145">
        <v>41943</v>
      </c>
      <c r="G48" s="160">
        <f>IF(AND(E48&lt;&gt;"",F48&lt;&gt;""),((F48-E48)/30),"")</f>
        <v>22.733333333333334</v>
      </c>
      <c r="H48" s="114" t="s">
        <v>2682</v>
      </c>
      <c r="I48" s="113" t="s">
        <v>1134</v>
      </c>
      <c r="J48" s="113" t="s">
        <v>1136</v>
      </c>
      <c r="K48" s="116">
        <v>928681800</v>
      </c>
      <c r="L48" s="115" t="s">
        <v>1148</v>
      </c>
      <c r="M48" s="117">
        <v>1</v>
      </c>
      <c r="N48" s="115" t="s">
        <v>27</v>
      </c>
      <c r="O48" s="115" t="s">
        <v>26</v>
      </c>
      <c r="P48" s="78"/>
    </row>
    <row r="49" spans="1:16" s="6" customFormat="1" ht="24.75" customHeight="1" x14ac:dyDescent="0.25">
      <c r="A49" s="143">
        <v>2</v>
      </c>
      <c r="B49" s="122" t="s">
        <v>2665</v>
      </c>
      <c r="C49" s="112" t="s">
        <v>31</v>
      </c>
      <c r="D49" s="110" t="s">
        <v>2677</v>
      </c>
      <c r="E49" s="145">
        <v>41995</v>
      </c>
      <c r="F49" s="145">
        <v>42360</v>
      </c>
      <c r="G49" s="160">
        <f t="shared" ref="G49:G50" si="2">IF(AND(E49&lt;&gt;"",F49&lt;&gt;""),((F49-E49)/30),"")</f>
        <v>12.166666666666666</v>
      </c>
      <c r="H49" s="114" t="s">
        <v>2683</v>
      </c>
      <c r="I49" s="113" t="s">
        <v>1134</v>
      </c>
      <c r="J49" s="113" t="s">
        <v>1136</v>
      </c>
      <c r="K49" s="116">
        <v>1142528616</v>
      </c>
      <c r="L49" s="115" t="s">
        <v>1148</v>
      </c>
      <c r="M49" s="117">
        <v>1</v>
      </c>
      <c r="N49" s="115" t="s">
        <v>27</v>
      </c>
      <c r="O49" s="115" t="s">
        <v>26</v>
      </c>
      <c r="P49" s="78"/>
    </row>
    <row r="50" spans="1:16" s="6" customFormat="1" ht="24.75" customHeight="1" x14ac:dyDescent="0.25">
      <c r="A50" s="143">
        <v>3</v>
      </c>
      <c r="B50" s="122" t="s">
        <v>2665</v>
      </c>
      <c r="C50" s="112" t="s">
        <v>31</v>
      </c>
      <c r="D50" s="110" t="s">
        <v>2678</v>
      </c>
      <c r="E50" s="145">
        <v>42396</v>
      </c>
      <c r="F50" s="145">
        <v>42807</v>
      </c>
      <c r="G50" s="160">
        <f t="shared" si="2"/>
        <v>13.7</v>
      </c>
      <c r="H50" s="119" t="s">
        <v>2684</v>
      </c>
      <c r="I50" s="113" t="s">
        <v>1134</v>
      </c>
      <c r="J50" s="113" t="s">
        <v>1136</v>
      </c>
      <c r="K50" s="116">
        <v>873746280</v>
      </c>
      <c r="L50" s="115" t="s">
        <v>1148</v>
      </c>
      <c r="M50" s="117">
        <v>1</v>
      </c>
      <c r="N50" s="115" t="s">
        <v>27</v>
      </c>
      <c r="O50" s="115" t="s">
        <v>26</v>
      </c>
      <c r="P50" s="78"/>
    </row>
    <row r="51" spans="1:16" s="6" customFormat="1" ht="24.75" customHeight="1" outlineLevel="1" x14ac:dyDescent="0.25">
      <c r="A51" s="143">
        <v>4</v>
      </c>
      <c r="B51" s="122" t="s">
        <v>2665</v>
      </c>
      <c r="C51" s="112" t="s">
        <v>31</v>
      </c>
      <c r="D51" s="110" t="s">
        <v>2679</v>
      </c>
      <c r="E51" s="145">
        <v>42397</v>
      </c>
      <c r="F51" s="145">
        <v>42808</v>
      </c>
      <c r="G51" s="160">
        <f t="shared" ref="G51:G107" si="3">IF(AND(E51&lt;&gt;"",F51&lt;&gt;""),((F51-E51)/30),"")</f>
        <v>13.7</v>
      </c>
      <c r="H51" s="114" t="s">
        <v>2685</v>
      </c>
      <c r="I51" s="113" t="s">
        <v>1134</v>
      </c>
      <c r="J51" s="113" t="s">
        <v>1136</v>
      </c>
      <c r="K51" s="116">
        <v>774381858</v>
      </c>
      <c r="L51" s="115" t="s">
        <v>1148</v>
      </c>
      <c r="M51" s="117">
        <v>1</v>
      </c>
      <c r="N51" s="115" t="s">
        <v>27</v>
      </c>
      <c r="O51" s="115" t="s">
        <v>26</v>
      </c>
      <c r="P51" s="78"/>
    </row>
    <row r="52" spans="1:16" s="7" customFormat="1" ht="24.75" customHeight="1" outlineLevel="1" x14ac:dyDescent="0.25">
      <c r="A52" s="144">
        <v>5</v>
      </c>
      <c r="B52" s="122" t="s">
        <v>2665</v>
      </c>
      <c r="C52" s="112" t="s">
        <v>31</v>
      </c>
      <c r="D52" s="110" t="s">
        <v>2680</v>
      </c>
      <c r="E52" s="145">
        <v>42719</v>
      </c>
      <c r="F52" s="145">
        <v>43084</v>
      </c>
      <c r="G52" s="160">
        <f t="shared" si="3"/>
        <v>12.166666666666666</v>
      </c>
      <c r="H52" s="119" t="s">
        <v>2683</v>
      </c>
      <c r="I52" s="113" t="s">
        <v>1134</v>
      </c>
      <c r="J52" s="113" t="s">
        <v>1136</v>
      </c>
      <c r="K52" s="116">
        <v>1257802066</v>
      </c>
      <c r="L52" s="115" t="s">
        <v>1148</v>
      </c>
      <c r="M52" s="117">
        <v>1</v>
      </c>
      <c r="N52" s="115" t="s">
        <v>27</v>
      </c>
      <c r="O52" s="115" t="s">
        <v>26</v>
      </c>
      <c r="P52" s="79"/>
    </row>
    <row r="53" spans="1:16" s="7" customFormat="1" ht="24.75" customHeight="1" outlineLevel="1" x14ac:dyDescent="0.25">
      <c r="A53" s="144">
        <v>6</v>
      </c>
      <c r="B53" s="122" t="s">
        <v>2665</v>
      </c>
      <c r="C53" s="112" t="s">
        <v>31</v>
      </c>
      <c r="D53" s="110" t="s">
        <v>2681</v>
      </c>
      <c r="E53" s="145">
        <v>43070</v>
      </c>
      <c r="F53" s="145">
        <v>43465</v>
      </c>
      <c r="G53" s="160">
        <f t="shared" si="3"/>
        <v>13.166666666666666</v>
      </c>
      <c r="H53" s="119" t="s">
        <v>2688</v>
      </c>
      <c r="I53" s="113" t="s">
        <v>1134</v>
      </c>
      <c r="J53" s="113" t="s">
        <v>1136</v>
      </c>
      <c r="K53" s="116">
        <v>1009970103</v>
      </c>
      <c r="L53" s="115" t="s">
        <v>1148</v>
      </c>
      <c r="M53" s="117">
        <v>1</v>
      </c>
      <c r="N53" s="115" t="s">
        <v>27</v>
      </c>
      <c r="O53" s="115" t="s">
        <v>26</v>
      </c>
      <c r="P53" s="79"/>
    </row>
    <row r="54" spans="1:16" s="7" customFormat="1" ht="24.75" customHeight="1" outlineLevel="1" x14ac:dyDescent="0.25">
      <c r="A54" s="144">
        <v>7</v>
      </c>
      <c r="B54" s="122" t="s">
        <v>2665</v>
      </c>
      <c r="C54" s="112" t="s">
        <v>31</v>
      </c>
      <c r="D54" s="110" t="s">
        <v>2695</v>
      </c>
      <c r="E54" s="145">
        <v>43483</v>
      </c>
      <c r="F54" s="145">
        <v>43826</v>
      </c>
      <c r="G54" s="160">
        <f t="shared" si="3"/>
        <v>11.433333333333334</v>
      </c>
      <c r="H54" s="114" t="s">
        <v>2696</v>
      </c>
      <c r="I54" s="113" t="s">
        <v>1134</v>
      </c>
      <c r="J54" s="113" t="s">
        <v>1136</v>
      </c>
      <c r="K54" s="118">
        <v>1260627917</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43887</v>
      </c>
      <c r="F114" s="145">
        <v>44196</v>
      </c>
      <c r="G114" s="160">
        <f>IF(AND(E114&lt;&gt;"",F114&lt;&gt;""),((F114-E114)/30),"")</f>
        <v>10.3</v>
      </c>
      <c r="H114" s="122" t="s">
        <v>2690</v>
      </c>
      <c r="I114" s="121" t="s">
        <v>1134</v>
      </c>
      <c r="J114" s="121" t="s">
        <v>1136</v>
      </c>
      <c r="K114" s="123">
        <v>1314823549</v>
      </c>
      <c r="L114" s="100">
        <f>+IF(AND(K114&gt;0,O114="Ejecución"),(K114/877802)*Tabla28[[#This Row],[% participación]],IF(AND(K114&gt;0,O114&lt;&gt;"Ejecución"),"-",""))</f>
        <v>1497.8589123743168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7898194.5</v>
      </c>
      <c r="F185" s="92"/>
      <c r="G185" s="93"/>
      <c r="H185" s="88"/>
      <c r="I185" s="90" t="s">
        <v>2627</v>
      </c>
      <c r="J185" s="166">
        <f>+SUM(M179:M183)</f>
        <v>0.02</v>
      </c>
      <c r="K185" s="236" t="s">
        <v>2628</v>
      </c>
      <c r="L185" s="236"/>
      <c r="M185" s="94">
        <f>+J185*(SUM(K20:K35))</f>
        <v>5265463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41617</v>
      </c>
      <c r="D193" s="5"/>
      <c r="E193" s="126">
        <v>381</v>
      </c>
      <c r="F193" s="5"/>
      <c r="G193" s="5"/>
      <c r="H193" s="147" t="s">
        <v>2686</v>
      </c>
      <c r="J193" s="5"/>
      <c r="K193" s="127">
        <v>38385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2692</v>
      </c>
      <c r="L211" s="21"/>
      <c r="M211" s="21"/>
      <c r="N211" s="21"/>
      <c r="O211" s="8"/>
    </row>
    <row r="212" spans="1:15" x14ac:dyDescent="0.25">
      <c r="A212" s="9"/>
      <c r="B212" s="27" t="s">
        <v>2619</v>
      </c>
      <c r="C212" s="147" t="s">
        <v>2686</v>
      </c>
      <c r="D212" s="21"/>
      <c r="G212" s="27" t="s">
        <v>2621</v>
      </c>
      <c r="H212" s="148" t="s">
        <v>2694</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2020-12-29T01:35:56Z</cp:lastPrinted>
  <dcterms:created xsi:type="dcterms:W3CDTF">2020-10-14T21:57:42Z</dcterms:created>
  <dcterms:modified xsi:type="dcterms:W3CDTF">2020-12-29T02:01:34Z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